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0" activeTab="0"/>
  </bookViews>
  <sheets>
    <sheet name="Főösszesítő_kivitelezés" sheetId="1" r:id="rId1"/>
    <sheet name="Dózsa Gy utca 116_2" sheetId="2" r:id="rId2"/>
    <sheet name="Dózsa Gy utca 116_4" sheetId="3" r:id="rId3"/>
    <sheet name="Rákóczi F. 66_1" sheetId="4" r:id="rId4"/>
    <sheet name="Rákóczi F. 66_2" sheetId="5" r:id="rId5"/>
    <sheet name="Béke tér 533 hrsz." sheetId="6" r:id="rId6"/>
  </sheets>
  <definedNames/>
  <calcPr fullCalcOnLoad="1"/>
</workbook>
</file>

<file path=xl/sharedStrings.xml><?xml version="1.0" encoding="utf-8"?>
<sst xmlns="http://schemas.openxmlformats.org/spreadsheetml/2006/main" count="503" uniqueCount="71">
  <si>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</si>
  <si>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</si>
  <si>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</si>
  <si>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</si>
  <si>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</si>
  <si>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</si>
  <si>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</si>
  <si>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</si>
  <si>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</si>
  <si>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</si>
  <si>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</si>
  <si>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</si>
  <si>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Fű és bozótírtás károsodott utak mentén, hordalékkal eltömődött esővíz levezető árkokban és mellette.</t>
  </si>
  <si>
    <t xml:space="preserve">m2     </t>
  </si>
  <si>
    <t>laza m3</t>
  </si>
  <si>
    <t xml:space="preserve">m3     </t>
  </si>
  <si>
    <t xml:space="preserve"> m3    </t>
  </si>
  <si>
    <t>Zúzottkő helyszínre szállítása.</t>
  </si>
  <si>
    <t>Munkanem összesen:</t>
  </si>
  <si>
    <t>Összesen:</t>
  </si>
  <si>
    <t>Mindösszesen nettó:</t>
  </si>
  <si>
    <t>Mindösszesen bruttó:</t>
  </si>
  <si>
    <t>Irtás, föld- és sziklamunka</t>
  </si>
  <si>
    <t>Összesen</t>
  </si>
  <si>
    <t>Összesen (Nettó):</t>
  </si>
  <si>
    <t xml:space="preserve"> + 27% ÁFA:</t>
  </si>
  <si>
    <t>Összesen (Bruttó):</t>
  </si>
  <si>
    <t>FŐÖSSZESÍTŐ</t>
  </si>
  <si>
    <t>db</t>
  </si>
  <si>
    <t>21-001-6.1</t>
  </si>
  <si>
    <t>21-004-5.1.1.1</t>
  </si>
  <si>
    <t>Tömörítés bármely tömörítési osztályban
gépi erővel, nagy felületen, tömörségi fok: 85%</t>
  </si>
  <si>
    <t>21-008-2.1.1</t>
  </si>
  <si>
    <t xml:space="preserve">Tükörkészítés tömörítés nélkül, sík felületen gépi erővel, kiegészítő kézi munkával talajosztály: I-IV., </t>
  </si>
  <si>
    <t>21-011-1.2.1</t>
  </si>
  <si>
    <t>61-002-2.1</t>
  </si>
  <si>
    <t xml:space="preserve"> 10 m2    </t>
  </si>
  <si>
    <t>21-000-001</t>
  </si>
  <si>
    <t>Útburkolat alap és makadámburkolat készítése</t>
  </si>
  <si>
    <t>61-002-001</t>
  </si>
  <si>
    <t>Ideiglenes forgalomterelés</t>
  </si>
  <si>
    <t>Kiegészítő tevékenységek</t>
  </si>
  <si>
    <t>Ideiglenes melléképítmények</t>
  </si>
  <si>
    <t xml:space="preserve">egység </t>
  </si>
  <si>
    <t>12-012-001</t>
  </si>
  <si>
    <t>Felvonulási létesítmények</t>
  </si>
  <si>
    <t>65-001-001</t>
  </si>
  <si>
    <t>2.</t>
  </si>
  <si>
    <t>65-001-002</t>
  </si>
  <si>
    <t>Közművek szakfelügyelet</t>
  </si>
  <si>
    <t>Károsodott útszakaszokon új ágyazat készítése 15 cm vastagságban 0-22 mm szemcsenagyságú zúzottkőből/kohósalakból.</t>
  </si>
  <si>
    <t>12-012-002</t>
  </si>
  <si>
    <t>Ideiglenes melléképítmények létesítése</t>
  </si>
  <si>
    <t>Szállítóeszközre rakott hordalék és föld elszállítása  5 km-en belüli, Önkormányzat által megjelölt depóniába külterületi földutak későbbi helyreállításához</t>
  </si>
  <si>
    <t>Károsodott útszakaszok mentén és felszínén lemosott és felhalmozódott hordalék, padkanyesésből keletkező föld felrakása szállítóeszközre géppel.</t>
  </si>
  <si>
    <t>Meglévő zúzottköves útalap fellazítása 25 cm vastagságban gépi erővel</t>
  </si>
  <si>
    <t>3.</t>
  </si>
  <si>
    <t>Meglévő padka nyesése min. 0,50 m szélességben a kitermelt anyag deponálásával</t>
  </si>
  <si>
    <t>1.</t>
  </si>
  <si>
    <t>Zúzpttköves útalap újrabedolgozása, keverése felbontott szabályozott frakcióval, zúzottkő anyag szükség szerinti pótlásával</t>
  </si>
  <si>
    <t>5.</t>
  </si>
  <si>
    <t>21-004-7.2</t>
  </si>
  <si>
    <t>Padka készítése, felületrendezéssel tömörítéssel, 0-22 anyagból, gépi erővel, kiegészítő kézi munkával, 15 cm vastagságban, min. 0,50 m szélességben</t>
  </si>
  <si>
    <t>4.</t>
  </si>
  <si>
    <t>6.</t>
  </si>
  <si>
    <t>Dózsa Gy. utca,  116/4 hrsz.</t>
  </si>
  <si>
    <t>Dózsa Gy. utca, 116/2 hrsz.</t>
  </si>
  <si>
    <t>Rákóczi F. utca,  66/1 hrsz.</t>
  </si>
  <si>
    <t>Rákóczi F. utca,  66/2 hrsz.</t>
  </si>
  <si>
    <t>Béke tér,  533 hrsz.</t>
  </si>
  <si>
    <t>Zúzottköves útalap újrabedolgozása, keverése felbontott szabályozott frakcióval, zúzottkő anyag szükség szerinti pótlásával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</si>
</sst>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 Ft&quot;"/>
    <numFmt numFmtId="168" formatCode="#,##0.0\ &quot;Ft&quot;"/>
    <numFmt numFmtId="169" formatCode="#,##0.00\ &quot;Ft&quot;"/>
    <numFmt numFmtId="170" formatCode="#,##0.000\ &quot;Ft&quot;"/>
    <numFmt numFmtId="171" formatCode="_-* #,##0.000\ _F_t_-;\-* #,##0.000\ _F_t_-;_-* &quot;-&quot;??\ _F_t_-;_-@_-"/>
    <numFmt numFmtId="172" formatCode="0.000"/>
  </numFmts>
  <fonts count="48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sz val="10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6" fontId="1" fillId="0" borderId="0" xfId="40" applyNumberFormat="1" applyFont="1" applyAlignment="1">
      <alignment vertical="top" wrapText="1"/>
    </xf>
    <xf numFmtId="166" fontId="2" fillId="0" borderId="10" xfId="4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center" wrapText="1"/>
    </xf>
    <xf numFmtId="166" fontId="2" fillId="0" borderId="10" xfId="4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9" fillId="0" borderId="0" xfId="4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6" fontId="9" fillId="0" borderId="0" xfId="4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66" fontId="1" fillId="0" borderId="0" xfId="40" applyNumberFormat="1" applyFont="1" applyBorder="1" applyAlignment="1">
      <alignment vertical="top" wrapText="1"/>
    </xf>
    <xf numFmtId="166" fontId="1" fillId="0" borderId="12" xfId="4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6" fontId="2" fillId="0" borderId="0" xfId="40" applyNumberFormat="1" applyFont="1" applyBorder="1" applyAlignment="1">
      <alignment vertical="center" wrapText="1"/>
    </xf>
    <xf numFmtId="166" fontId="2" fillId="0" borderId="12" xfId="4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66" fontId="9" fillId="0" borderId="12" xfId="40" applyNumberFormat="1" applyFont="1" applyBorder="1" applyAlignment="1">
      <alignment vertical="center" wrapText="1"/>
    </xf>
    <xf numFmtId="166" fontId="9" fillId="0" borderId="12" xfId="4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166" fontId="2" fillId="0" borderId="0" xfId="40" applyNumberFormat="1" applyFont="1" applyBorder="1" applyAlignment="1">
      <alignment vertical="top" wrapText="1"/>
    </xf>
    <xf numFmtId="166" fontId="2" fillId="0" borderId="12" xfId="40" applyNumberFormat="1" applyFont="1" applyBorder="1" applyAlignment="1">
      <alignment vertical="top" wrapText="1"/>
    </xf>
    <xf numFmtId="166" fontId="2" fillId="0" borderId="11" xfId="4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36.421875" style="1" customWidth="1"/>
    <col min="2" max="2" width="20.7109375" style="1" customWidth="1"/>
    <col min="3" max="3" width="21.8515625" style="1" customWidth="1"/>
    <col min="4" max="16384" width="9.140625" style="1" customWidth="1"/>
  </cols>
  <sheetData>
    <row r="1" spans="1:3" ht="29.25" customHeight="1">
      <c r="A1" s="51" t="s">
        <v>27</v>
      </c>
      <c r="B1" s="51"/>
      <c r="C1" s="51"/>
    </row>
    <row r="2" spans="1:3" s="18" customFormat="1" ht="33" customHeight="1">
      <c r="A2" s="18" t="s">
        <v>0</v>
      </c>
      <c r="B2" s="20" t="s">
        <v>1</v>
      </c>
      <c r="C2" s="20" t="s">
        <v>2</v>
      </c>
    </row>
    <row r="3" spans="1:3" ht="12.75">
      <c r="A3" s="1" t="str">
        <f>+'Dózsa Gy utca 116_2'!A1:C1</f>
        <v>Dózsa Gy. utca, 116/2 hrsz.</v>
      </c>
      <c r="B3" s="8">
        <f>+'Dózsa Gy utca 116_2'!H30</f>
        <v>0</v>
      </c>
      <c r="C3" s="8">
        <f>+'Dózsa Gy utca 116_2'!I30</f>
        <v>0</v>
      </c>
    </row>
    <row r="4" spans="1:3" ht="12.75">
      <c r="A4" s="1" t="str">
        <f>+'Dózsa Gy utca 116_4'!A1:C1</f>
        <v>Dózsa Gy. utca,  116/4 hrsz.</v>
      </c>
      <c r="B4" s="8">
        <f>+'Dózsa Gy utca 116_4'!H30</f>
        <v>0</v>
      </c>
      <c r="C4" s="8">
        <f>+'Dózsa Gy utca 116_4'!I30</f>
        <v>0</v>
      </c>
    </row>
    <row r="5" spans="1:3" ht="12.75">
      <c r="A5" s="1" t="str">
        <f>+'Rákóczi F. 66_1'!A1:C1</f>
        <v>Rákóczi F. utca,  66/1 hrsz.</v>
      </c>
      <c r="B5" s="8">
        <f>+'Rákóczi F. 66_1'!H30</f>
        <v>0</v>
      </c>
      <c r="C5" s="8">
        <f>+'Rákóczi F. 66_1'!I30</f>
        <v>0</v>
      </c>
    </row>
    <row r="6" spans="1:3" ht="12.75">
      <c r="A6" s="1" t="str">
        <f>+'Rákóczi F. 66_2'!A1:C1</f>
        <v>Rákóczi F. utca,  66/2 hrsz.</v>
      </c>
      <c r="B6" s="8">
        <f>+'Rákóczi F. 66_2'!H30</f>
        <v>0</v>
      </c>
      <c r="C6" s="8">
        <f>+'Rákóczi F. 66_2'!I30</f>
        <v>0</v>
      </c>
    </row>
    <row r="7" spans="1:3" ht="12.75">
      <c r="A7" s="1" t="str">
        <f>+'Béke tér 533 hrsz.'!A1:C1</f>
        <v>Béke tér,  533 hrsz.</v>
      </c>
      <c r="B7" s="8">
        <f>+'Béke tér 533 hrsz.'!H30</f>
        <v>0</v>
      </c>
      <c r="C7" s="8">
        <f>+'Béke tér 533 hrsz.'!I30</f>
        <v>0</v>
      </c>
    </row>
    <row r="8" spans="1:3" s="18" customFormat="1" ht="36.75" customHeight="1">
      <c r="A8" s="18" t="s">
        <v>19</v>
      </c>
      <c r="B8" s="19">
        <f>SUM(B3:B7)</f>
        <v>0</v>
      </c>
      <c r="C8" s="19">
        <f>SUM(C3:C7)</f>
        <v>0</v>
      </c>
    </row>
    <row r="10" spans="2:3" ht="12.75">
      <c r="B10" s="7" t="s">
        <v>24</v>
      </c>
      <c r="C10" s="7">
        <f>B8+C8</f>
        <v>0</v>
      </c>
    </row>
    <row r="11" spans="2:3" ht="12.75">
      <c r="B11" s="7" t="s">
        <v>25</v>
      </c>
      <c r="C11" s="7">
        <f>+C10*0.27</f>
        <v>0</v>
      </c>
    </row>
    <row r="12" spans="2:3" ht="12.75">
      <c r="B12" s="7" t="s">
        <v>26</v>
      </c>
      <c r="C12" s="7">
        <f>C10+C11</f>
        <v>0</v>
      </c>
    </row>
  </sheetData>
  <sheetProtection/>
  <mergeCells count="1">
    <mergeCell ref="A1:C1"/>
  </mergeCells>
  <printOptions/>
  <pageMargins left="0.7480314960629921" right="0.7480314960629921" top="1.141732283464567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Roman,Félkövér"&amp;14Nagykarácsony, Vis Maior esemény okozta károk helyreállítása&amp;"Arial,Félkövér"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0" zoomScaleNormal="80" zoomScalePageLayoutView="0" workbookViewId="0" topLeftCell="A16">
      <selection activeCell="F26" sqref="F26:G27"/>
    </sheetView>
  </sheetViews>
  <sheetFormatPr defaultColWidth="9.140625" defaultRowHeight="12.75"/>
  <cols>
    <col min="1" max="1" width="4.57421875" style="6" customWidth="1"/>
    <col min="2" max="2" width="16.57421875" style="1" customWidth="1"/>
    <col min="3" max="3" width="36.7109375" style="1" customWidth="1"/>
    <col min="4" max="4" width="7.57421875" style="4" customWidth="1"/>
    <col min="5" max="5" width="6.7109375" style="1" customWidth="1"/>
    <col min="6" max="6" width="9.28125" style="1" bestFit="1" customWidth="1"/>
    <col min="7" max="7" width="12.8515625" style="1" bestFit="1" customWidth="1"/>
    <col min="8" max="8" width="12.140625" style="1" bestFit="1" customWidth="1"/>
    <col min="9" max="9" width="15.00390625" style="1" customWidth="1"/>
    <col min="10" max="16384" width="9.140625" style="1" customWidth="1"/>
  </cols>
  <sheetData>
    <row r="1" spans="1:9" ht="24" customHeight="1">
      <c r="A1" s="57" t="s">
        <v>66</v>
      </c>
      <c r="B1" s="58"/>
      <c r="C1" s="58"/>
      <c r="D1" s="30"/>
      <c r="E1" s="31"/>
      <c r="F1" s="31"/>
      <c r="G1" s="59"/>
      <c r="H1" s="59"/>
      <c r="I1" s="60"/>
    </row>
    <row r="2" spans="1:9" ht="24" customHeight="1">
      <c r="A2" s="57" t="s">
        <v>42</v>
      </c>
      <c r="B2" s="58"/>
      <c r="C2" s="58"/>
      <c r="D2" s="30"/>
      <c r="E2" s="31"/>
      <c r="F2" s="31"/>
      <c r="G2" s="59"/>
      <c r="H2" s="59"/>
      <c r="I2" s="60"/>
    </row>
    <row r="3" spans="1:9" ht="25.5">
      <c r="A3" s="5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2" t="s">
        <v>11</v>
      </c>
    </row>
    <row r="4" spans="1:9" ht="22.5" customHeight="1">
      <c r="A4" s="33">
        <v>1</v>
      </c>
      <c r="B4" s="31" t="s">
        <v>44</v>
      </c>
      <c r="C4" s="31" t="s">
        <v>45</v>
      </c>
      <c r="D4" s="30">
        <v>1</v>
      </c>
      <c r="E4" s="41" t="s">
        <v>43</v>
      </c>
      <c r="F4" s="34"/>
      <c r="G4" s="34"/>
      <c r="H4" s="34">
        <f>D4*F4</f>
        <v>0</v>
      </c>
      <c r="I4" s="35">
        <f>D4*G4</f>
        <v>0</v>
      </c>
    </row>
    <row r="5" spans="1:9" ht="22.5" customHeight="1">
      <c r="A5" s="33">
        <v>1</v>
      </c>
      <c r="B5" s="31" t="s">
        <v>51</v>
      </c>
      <c r="C5" s="31" t="s">
        <v>52</v>
      </c>
      <c r="D5" s="30">
        <v>1</v>
      </c>
      <c r="E5" s="41" t="s">
        <v>43</v>
      </c>
      <c r="F5" s="34"/>
      <c r="G5" s="34"/>
      <c r="H5" s="34">
        <f>D5*F5</f>
        <v>0</v>
      </c>
      <c r="I5" s="35">
        <f>D5*G5</f>
        <v>0</v>
      </c>
    </row>
    <row r="6" spans="1:9" s="21" customFormat="1" ht="33" customHeight="1">
      <c r="A6" s="36"/>
      <c r="B6" s="37"/>
      <c r="C6" s="37" t="s">
        <v>18</v>
      </c>
      <c r="D6" s="38"/>
      <c r="E6" s="37"/>
      <c r="F6" s="39"/>
      <c r="G6" s="39"/>
      <c r="H6" s="39">
        <f>SUM(H4:H5)</f>
        <v>0</v>
      </c>
      <c r="I6" s="39">
        <f>SUM(I4:I5)</f>
        <v>0</v>
      </c>
    </row>
    <row r="7" spans="1:9" ht="24" customHeight="1">
      <c r="A7" s="57" t="s">
        <v>22</v>
      </c>
      <c r="B7" s="58"/>
      <c r="C7" s="58"/>
      <c r="D7" s="30"/>
      <c r="E7" s="31"/>
      <c r="F7" s="31"/>
      <c r="G7" s="59"/>
      <c r="H7" s="59"/>
      <c r="I7" s="60"/>
    </row>
    <row r="8" spans="1:9" s="2" customFormat="1" ht="25.5">
      <c r="A8" s="5" t="s">
        <v>3</v>
      </c>
      <c r="B8" s="2" t="s">
        <v>4</v>
      </c>
      <c r="C8" s="2" t="s">
        <v>5</v>
      </c>
      <c r="D8" s="29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2" t="s">
        <v>11</v>
      </c>
    </row>
    <row r="9" spans="1:9" ht="42.75" customHeight="1">
      <c r="A9" s="33">
        <v>1</v>
      </c>
      <c r="B9" s="31" t="s">
        <v>29</v>
      </c>
      <c r="C9" s="31" t="s">
        <v>12</v>
      </c>
      <c r="D9" s="41">
        <v>85</v>
      </c>
      <c r="E9" s="41" t="s">
        <v>36</v>
      </c>
      <c r="F9" s="34"/>
      <c r="G9" s="34"/>
      <c r="H9" s="34">
        <f>D9*F9</f>
        <v>0</v>
      </c>
      <c r="I9" s="35">
        <f>D9*G9</f>
        <v>0</v>
      </c>
    </row>
    <row r="10" spans="1:9" ht="42.75" customHeight="1">
      <c r="A10" s="23" t="s">
        <v>47</v>
      </c>
      <c r="B10" s="24"/>
      <c r="C10" s="24" t="s">
        <v>55</v>
      </c>
      <c r="D10" s="28">
        <f>400*3.5</f>
        <v>1400</v>
      </c>
      <c r="E10" s="25" t="s">
        <v>13</v>
      </c>
      <c r="F10" s="22"/>
      <c r="G10" s="22"/>
      <c r="H10" s="22">
        <f>D10*F10</f>
        <v>0</v>
      </c>
      <c r="I10" s="42">
        <f>D10*G10</f>
        <v>0</v>
      </c>
    </row>
    <row r="11" spans="1:9" ht="42.75" customHeight="1">
      <c r="A11" s="23" t="s">
        <v>56</v>
      </c>
      <c r="B11" s="24"/>
      <c r="C11" s="24" t="s">
        <v>57</v>
      </c>
      <c r="D11" s="28">
        <v>800</v>
      </c>
      <c r="E11" s="25" t="s">
        <v>13</v>
      </c>
      <c r="F11" s="22"/>
      <c r="G11" s="22"/>
      <c r="H11" s="22">
        <f>D11*F11</f>
        <v>0</v>
      </c>
      <c r="I11" s="42">
        <f>D11*G11</f>
        <v>0</v>
      </c>
    </row>
    <row r="12" spans="1:9" ht="51">
      <c r="A12" s="33">
        <v>4</v>
      </c>
      <c r="B12" s="31" t="s">
        <v>34</v>
      </c>
      <c r="C12" s="31" t="s">
        <v>54</v>
      </c>
      <c r="D12" s="41">
        <v>58</v>
      </c>
      <c r="E12" s="41" t="s">
        <v>14</v>
      </c>
      <c r="F12" s="34"/>
      <c r="G12" s="34"/>
      <c r="H12" s="34">
        <f>D12*F12</f>
        <v>0</v>
      </c>
      <c r="I12" s="35">
        <f>D12*G12</f>
        <v>0</v>
      </c>
    </row>
    <row r="13" spans="1:9" ht="57.75" customHeight="1">
      <c r="A13" s="33">
        <v>5</v>
      </c>
      <c r="B13" s="31" t="s">
        <v>37</v>
      </c>
      <c r="C13" s="31" t="s">
        <v>53</v>
      </c>
      <c r="D13" s="41">
        <v>58</v>
      </c>
      <c r="E13" s="41" t="s">
        <v>14</v>
      </c>
      <c r="F13" s="34"/>
      <c r="G13" s="34"/>
      <c r="H13" s="34">
        <f>D13*F13</f>
        <v>0</v>
      </c>
      <c r="I13" s="35">
        <f>D13*G13</f>
        <v>0</v>
      </c>
    </row>
    <row r="14" spans="1:9" s="21" customFormat="1" ht="33" customHeight="1">
      <c r="A14" s="36"/>
      <c r="B14" s="37"/>
      <c r="C14" s="37" t="s">
        <v>18</v>
      </c>
      <c r="D14" s="38"/>
      <c r="E14" s="37"/>
      <c r="F14" s="39"/>
      <c r="G14" s="39"/>
      <c r="H14" s="39">
        <f>SUM(H9:H13)</f>
        <v>0</v>
      </c>
      <c r="I14" s="39">
        <f>SUM(I9:I13)</f>
        <v>0</v>
      </c>
    </row>
    <row r="15" spans="1:9" ht="22.5" customHeight="1">
      <c r="A15" s="52" t="s">
        <v>38</v>
      </c>
      <c r="B15" s="53"/>
      <c r="C15" s="53"/>
      <c r="D15" s="53"/>
      <c r="E15" s="53"/>
      <c r="F15" s="53"/>
      <c r="G15" s="53"/>
      <c r="H15" s="53"/>
      <c r="I15" s="54"/>
    </row>
    <row r="16" spans="1:9" s="2" customFormat="1" ht="25.5">
      <c r="A16" s="5" t="s">
        <v>3</v>
      </c>
      <c r="B16" s="2" t="s">
        <v>4</v>
      </c>
      <c r="C16" s="2" t="s">
        <v>5</v>
      </c>
      <c r="D16" s="3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2" t="s">
        <v>11</v>
      </c>
    </row>
    <row r="17" spans="1:9" s="26" customFormat="1" ht="38.25">
      <c r="A17" s="23" t="s">
        <v>58</v>
      </c>
      <c r="B17" s="24"/>
      <c r="C17" s="24" t="s">
        <v>70</v>
      </c>
      <c r="D17" s="28">
        <f>1400*0.25</f>
        <v>350</v>
      </c>
      <c r="E17" s="25" t="s">
        <v>15</v>
      </c>
      <c r="F17" s="27"/>
      <c r="G17" s="27"/>
      <c r="H17" s="27">
        <f aca="true" t="shared" si="0" ref="H17:H22">D17*F17</f>
        <v>0</v>
      </c>
      <c r="I17" s="43">
        <f aca="true" t="shared" si="1" ref="I17:I22">D17*G17</f>
        <v>0</v>
      </c>
    </row>
    <row r="18" spans="1:9" s="26" customFormat="1" ht="38.25">
      <c r="A18" s="23" t="s">
        <v>47</v>
      </c>
      <c r="B18" s="24" t="s">
        <v>30</v>
      </c>
      <c r="C18" s="24" t="s">
        <v>33</v>
      </c>
      <c r="D18" s="25">
        <v>1400</v>
      </c>
      <c r="E18" s="25" t="s">
        <v>13</v>
      </c>
      <c r="F18" s="27"/>
      <c r="G18" s="27"/>
      <c r="H18" s="27">
        <f t="shared" si="0"/>
        <v>0</v>
      </c>
      <c r="I18" s="43">
        <f t="shared" si="1"/>
        <v>0</v>
      </c>
    </row>
    <row r="19" spans="1:9" s="26" customFormat="1" ht="38.25">
      <c r="A19" s="23" t="s">
        <v>56</v>
      </c>
      <c r="B19" s="24" t="s">
        <v>32</v>
      </c>
      <c r="C19" s="24" t="s">
        <v>31</v>
      </c>
      <c r="D19" s="25">
        <v>1400</v>
      </c>
      <c r="E19" s="25" t="s">
        <v>13</v>
      </c>
      <c r="F19" s="27"/>
      <c r="G19" s="27"/>
      <c r="H19" s="27">
        <f t="shared" si="0"/>
        <v>0</v>
      </c>
      <c r="I19" s="43">
        <f t="shared" si="1"/>
        <v>0</v>
      </c>
    </row>
    <row r="20" spans="1:9" ht="45" customHeight="1">
      <c r="A20" s="23" t="s">
        <v>63</v>
      </c>
      <c r="B20" s="31" t="s">
        <v>35</v>
      </c>
      <c r="C20" s="31" t="s">
        <v>50</v>
      </c>
      <c r="D20" s="41">
        <f>1400*0.15</f>
        <v>210</v>
      </c>
      <c r="E20" s="41" t="s">
        <v>15</v>
      </c>
      <c r="F20" s="34"/>
      <c r="G20" s="34"/>
      <c r="H20" s="34">
        <f t="shared" si="0"/>
        <v>0</v>
      </c>
      <c r="I20" s="35">
        <f t="shared" si="1"/>
        <v>0</v>
      </c>
    </row>
    <row r="21" spans="1:9" ht="51">
      <c r="A21" s="23" t="s">
        <v>60</v>
      </c>
      <c r="B21" s="24" t="s">
        <v>61</v>
      </c>
      <c r="C21" s="24" t="s">
        <v>62</v>
      </c>
      <c r="D21" s="28">
        <f>400*0.5*0.15*2</f>
        <v>60</v>
      </c>
      <c r="E21" s="25" t="s">
        <v>15</v>
      </c>
      <c r="F21" s="27"/>
      <c r="G21" s="27"/>
      <c r="H21" s="27">
        <f t="shared" si="0"/>
        <v>0</v>
      </c>
      <c r="I21" s="43">
        <f t="shared" si="1"/>
        <v>0</v>
      </c>
    </row>
    <row r="22" spans="1:9" ht="20.25" customHeight="1">
      <c r="A22" s="23" t="s">
        <v>64</v>
      </c>
      <c r="B22" s="31" t="s">
        <v>39</v>
      </c>
      <c r="C22" s="31" t="s">
        <v>17</v>
      </c>
      <c r="D22" s="41">
        <f>+D21+D20</f>
        <v>270</v>
      </c>
      <c r="E22" s="41" t="s">
        <v>16</v>
      </c>
      <c r="F22" s="34"/>
      <c r="G22" s="34"/>
      <c r="H22" s="34">
        <f t="shared" si="0"/>
        <v>0</v>
      </c>
      <c r="I22" s="35">
        <f t="shared" si="1"/>
        <v>0</v>
      </c>
    </row>
    <row r="23" spans="1:9" s="21" customFormat="1" ht="33" customHeight="1">
      <c r="A23" s="36"/>
      <c r="B23" s="37"/>
      <c r="C23" s="37" t="s">
        <v>18</v>
      </c>
      <c r="D23" s="38"/>
      <c r="E23" s="37"/>
      <c r="F23" s="39"/>
      <c r="G23" s="39"/>
      <c r="H23" s="39">
        <f>SUM(H17:H22)</f>
        <v>0</v>
      </c>
      <c r="I23" s="39">
        <f>SUM(I17:I22)</f>
        <v>0</v>
      </c>
    </row>
    <row r="24" spans="1:9" ht="22.5" customHeight="1">
      <c r="A24" s="52" t="s">
        <v>41</v>
      </c>
      <c r="B24" s="53"/>
      <c r="C24" s="53"/>
      <c r="D24" s="53"/>
      <c r="E24" s="53"/>
      <c r="F24" s="53"/>
      <c r="G24" s="53"/>
      <c r="H24" s="53"/>
      <c r="I24" s="54"/>
    </row>
    <row r="25" spans="1:9" s="2" customFormat="1" ht="25.5">
      <c r="A25" s="5" t="s">
        <v>3</v>
      </c>
      <c r="B25" s="2" t="s">
        <v>4</v>
      </c>
      <c r="C25" s="2" t="s">
        <v>5</v>
      </c>
      <c r="D25" s="3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2" t="s">
        <v>11</v>
      </c>
    </row>
    <row r="26" spans="1:9" ht="20.25" customHeight="1">
      <c r="A26" s="33">
        <v>1</v>
      </c>
      <c r="B26" s="31" t="s">
        <v>46</v>
      </c>
      <c r="C26" s="31" t="s">
        <v>40</v>
      </c>
      <c r="D26" s="30">
        <v>1</v>
      </c>
      <c r="E26" s="41" t="s">
        <v>28</v>
      </c>
      <c r="F26" s="34"/>
      <c r="G26" s="34"/>
      <c r="H26" s="34">
        <f>D26*F26</f>
        <v>0</v>
      </c>
      <c r="I26" s="35">
        <f>D26*G26</f>
        <v>0</v>
      </c>
    </row>
    <row r="27" spans="1:9" ht="20.25" customHeight="1">
      <c r="A27" s="33" t="s">
        <v>47</v>
      </c>
      <c r="B27" s="31" t="s">
        <v>48</v>
      </c>
      <c r="C27" s="31" t="s">
        <v>49</v>
      </c>
      <c r="D27" s="30">
        <v>1</v>
      </c>
      <c r="E27" s="41" t="s">
        <v>28</v>
      </c>
      <c r="F27" s="34"/>
      <c r="G27" s="34"/>
      <c r="H27" s="34"/>
      <c r="I27" s="35">
        <f>D27*G27</f>
        <v>0</v>
      </c>
    </row>
    <row r="28" spans="1:9" s="21" customFormat="1" ht="33" customHeight="1">
      <c r="A28" s="36"/>
      <c r="B28" s="37"/>
      <c r="C28" s="37" t="s">
        <v>18</v>
      </c>
      <c r="D28" s="38"/>
      <c r="E28" s="37"/>
      <c r="F28" s="39"/>
      <c r="G28" s="39"/>
      <c r="H28" s="39">
        <f>SUM(H26:H27)</f>
        <v>0</v>
      </c>
      <c r="I28" s="39">
        <f>SUM(I26:I27)</f>
        <v>0</v>
      </c>
    </row>
    <row r="29" spans="1:9" s="10" customFormat="1" ht="13.5" customHeight="1">
      <c r="A29" s="44"/>
      <c r="B29" s="45"/>
      <c r="C29" s="45"/>
      <c r="D29" s="46"/>
      <c r="E29" s="45"/>
      <c r="F29" s="47"/>
      <c r="G29" s="47"/>
      <c r="H29" s="47"/>
      <c r="I29" s="48"/>
    </row>
    <row r="30" spans="1:9" ht="15.75">
      <c r="A30" s="55" t="s">
        <v>23</v>
      </c>
      <c r="B30" s="56"/>
      <c r="C30" s="56"/>
      <c r="D30" s="11"/>
      <c r="E30" s="12"/>
      <c r="F30" s="12"/>
      <c r="G30" s="12"/>
      <c r="H30" s="9">
        <f>H23+H14+H28+H6</f>
        <v>0</v>
      </c>
      <c r="I30" s="9">
        <f>I23+I14+I28+I6</f>
        <v>0</v>
      </c>
    </row>
    <row r="32" spans="1:9" s="14" customFormat="1" ht="15.75">
      <c r="A32" s="13"/>
      <c r="C32" s="15" t="s">
        <v>20</v>
      </c>
      <c r="D32" s="16"/>
      <c r="H32" s="15"/>
      <c r="I32" s="17">
        <f>H30+I30</f>
        <v>0</v>
      </c>
    </row>
    <row r="33" spans="1:9" s="14" customFormat="1" ht="15.75">
      <c r="A33" s="13"/>
      <c r="C33" s="15"/>
      <c r="D33" s="16"/>
      <c r="H33" s="15"/>
      <c r="I33" s="17"/>
    </row>
    <row r="34" spans="1:9" s="14" customFormat="1" ht="15.75">
      <c r="A34" s="13"/>
      <c r="C34" s="15" t="s">
        <v>21</v>
      </c>
      <c r="D34" s="16"/>
      <c r="H34" s="15"/>
      <c r="I34" s="17">
        <f>I32*1.27</f>
        <v>0</v>
      </c>
    </row>
    <row r="35" spans="1:4" s="14" customFormat="1" ht="15.75">
      <c r="A35" s="13"/>
      <c r="D35" s="16"/>
    </row>
    <row r="36" spans="1:4" s="14" customFormat="1" ht="15.75">
      <c r="A36" s="13"/>
      <c r="D36" s="16"/>
    </row>
  </sheetData>
  <sheetProtection/>
  <mergeCells count="9">
    <mergeCell ref="A15:I15"/>
    <mergeCell ref="A24:I24"/>
    <mergeCell ref="A30:C30"/>
    <mergeCell ref="A1:C1"/>
    <mergeCell ref="G1:I1"/>
    <mergeCell ref="A2:C2"/>
    <mergeCell ref="G2:I2"/>
    <mergeCell ref="A7:C7"/>
    <mergeCell ref="G7:I7"/>
  </mergeCells>
  <printOptions/>
  <pageMargins left="0.7480314960629921" right="0.7480314960629921" top="0.8267716535433072" bottom="0.4330708661417323" header="0.31496062992125984" footer="0.31496062992125984"/>
  <pageSetup fitToHeight="1" fitToWidth="1" horizontalDpi="600" verticalDpi="600" orientation="portrait" paperSize="9" scale="72" r:id="rId1"/>
  <headerFooter alignWithMargins="0">
    <oddHeader>&amp;C&amp;"Times New Roman,Normál"&amp;14Nagykarácsony
Vis Maior esemény okozta károk helyreállítása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65" zoomScaleNormal="65" zoomScalePageLayoutView="0" workbookViewId="0" topLeftCell="A16">
      <selection activeCell="F26" sqref="F26:G27"/>
    </sheetView>
  </sheetViews>
  <sheetFormatPr defaultColWidth="9.140625" defaultRowHeight="12.75"/>
  <cols>
    <col min="1" max="1" width="4.57421875" style="6" customWidth="1"/>
    <col min="2" max="2" width="16.57421875" style="1" customWidth="1"/>
    <col min="3" max="3" width="36.7109375" style="1" customWidth="1"/>
    <col min="4" max="4" width="7.57421875" style="4" customWidth="1"/>
    <col min="5" max="5" width="6.7109375" style="1" customWidth="1"/>
    <col min="6" max="7" width="9.28125" style="1" bestFit="1" customWidth="1"/>
    <col min="8" max="8" width="12.140625" style="1" bestFit="1" customWidth="1"/>
    <col min="9" max="9" width="15.00390625" style="1" customWidth="1"/>
    <col min="10" max="16384" width="9.140625" style="1" customWidth="1"/>
  </cols>
  <sheetData>
    <row r="1" spans="1:9" ht="24" customHeight="1">
      <c r="A1" s="57" t="s">
        <v>65</v>
      </c>
      <c r="B1" s="58"/>
      <c r="C1" s="58"/>
      <c r="D1" s="30"/>
      <c r="E1" s="31"/>
      <c r="F1" s="31"/>
      <c r="G1" s="59"/>
      <c r="H1" s="59"/>
      <c r="I1" s="60"/>
    </row>
    <row r="2" spans="1:9" ht="24" customHeight="1">
      <c r="A2" s="57" t="s">
        <v>42</v>
      </c>
      <c r="B2" s="58"/>
      <c r="C2" s="58"/>
      <c r="D2" s="30"/>
      <c r="E2" s="31"/>
      <c r="F2" s="31"/>
      <c r="G2" s="59"/>
      <c r="H2" s="59"/>
      <c r="I2" s="60"/>
    </row>
    <row r="3" spans="1:9" ht="25.5">
      <c r="A3" s="5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2" t="s">
        <v>11</v>
      </c>
    </row>
    <row r="4" spans="1:9" ht="22.5" customHeight="1">
      <c r="A4" s="33">
        <v>1</v>
      </c>
      <c r="B4" s="31" t="s">
        <v>44</v>
      </c>
      <c r="C4" s="31" t="s">
        <v>45</v>
      </c>
      <c r="D4" s="30">
        <v>1</v>
      </c>
      <c r="E4" s="41" t="s">
        <v>43</v>
      </c>
      <c r="F4" s="34"/>
      <c r="G4" s="34"/>
      <c r="H4" s="34">
        <f>D4*F4</f>
        <v>0</v>
      </c>
      <c r="I4" s="35">
        <f>D4*G4</f>
        <v>0</v>
      </c>
    </row>
    <row r="5" spans="1:9" ht="22.5" customHeight="1">
      <c r="A5" s="33">
        <v>1</v>
      </c>
      <c r="B5" s="31" t="s">
        <v>51</v>
      </c>
      <c r="C5" s="31" t="s">
        <v>52</v>
      </c>
      <c r="D5" s="30">
        <v>1</v>
      </c>
      <c r="E5" s="41" t="s">
        <v>43</v>
      </c>
      <c r="F5" s="34"/>
      <c r="G5" s="34"/>
      <c r="H5" s="34">
        <f>D5*F5</f>
        <v>0</v>
      </c>
      <c r="I5" s="35">
        <f>D5*G5</f>
        <v>0</v>
      </c>
    </row>
    <row r="6" spans="1:9" s="21" customFormat="1" ht="33" customHeight="1">
      <c r="A6" s="36"/>
      <c r="B6" s="37"/>
      <c r="C6" s="37" t="s">
        <v>18</v>
      </c>
      <c r="D6" s="38"/>
      <c r="E6" s="37"/>
      <c r="F6" s="39"/>
      <c r="G6" s="39"/>
      <c r="H6" s="39">
        <f>SUM(H4:H5)</f>
        <v>0</v>
      </c>
      <c r="I6" s="39">
        <f>SUM(I4:I5)</f>
        <v>0</v>
      </c>
    </row>
    <row r="7" spans="1:9" ht="24" customHeight="1">
      <c r="A7" s="57" t="s">
        <v>22</v>
      </c>
      <c r="B7" s="58"/>
      <c r="C7" s="58"/>
      <c r="D7" s="30"/>
      <c r="E7" s="31"/>
      <c r="F7" s="31"/>
      <c r="G7" s="59"/>
      <c r="H7" s="59"/>
      <c r="I7" s="60"/>
    </row>
    <row r="8" spans="1:9" s="2" customFormat="1" ht="25.5">
      <c r="A8" s="5" t="s">
        <v>3</v>
      </c>
      <c r="B8" s="2" t="s">
        <v>4</v>
      </c>
      <c r="C8" s="2" t="s">
        <v>5</v>
      </c>
      <c r="D8" s="29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2" t="s">
        <v>11</v>
      </c>
    </row>
    <row r="9" spans="1:9" ht="42.75" customHeight="1">
      <c r="A9" s="33">
        <v>1</v>
      </c>
      <c r="B9" s="31" t="s">
        <v>29</v>
      </c>
      <c r="C9" s="31" t="s">
        <v>12</v>
      </c>
      <c r="D9" s="41">
        <v>72</v>
      </c>
      <c r="E9" s="41" t="s">
        <v>36</v>
      </c>
      <c r="F9" s="34"/>
      <c r="G9" s="34"/>
      <c r="H9" s="34">
        <f>D9*F9</f>
        <v>0</v>
      </c>
      <c r="I9" s="35">
        <f>D9*G9</f>
        <v>0</v>
      </c>
    </row>
    <row r="10" spans="1:9" ht="42.75" customHeight="1">
      <c r="A10" s="23" t="s">
        <v>47</v>
      </c>
      <c r="B10" s="24"/>
      <c r="C10" s="24" t="s">
        <v>55</v>
      </c>
      <c r="D10" s="28">
        <f>347*3.5</f>
        <v>1214.5</v>
      </c>
      <c r="E10" s="25" t="s">
        <v>13</v>
      </c>
      <c r="F10" s="22"/>
      <c r="G10" s="22"/>
      <c r="H10" s="22">
        <f>D10*F10</f>
        <v>0</v>
      </c>
      <c r="I10" s="42">
        <f>D10*G10</f>
        <v>0</v>
      </c>
    </row>
    <row r="11" spans="1:9" ht="42.75" customHeight="1">
      <c r="A11" s="23" t="s">
        <v>56</v>
      </c>
      <c r="B11" s="24"/>
      <c r="C11" s="24" t="s">
        <v>57</v>
      </c>
      <c r="D11" s="28">
        <f>347*2</f>
        <v>694</v>
      </c>
      <c r="E11" s="25" t="s">
        <v>13</v>
      </c>
      <c r="F11" s="22"/>
      <c r="G11" s="22"/>
      <c r="H11" s="22">
        <f>D11*F11</f>
        <v>0</v>
      </c>
      <c r="I11" s="42">
        <f>D11*G11</f>
        <v>0</v>
      </c>
    </row>
    <row r="12" spans="1:9" ht="51">
      <c r="A12" s="33">
        <v>4</v>
      </c>
      <c r="B12" s="31" t="s">
        <v>34</v>
      </c>
      <c r="C12" s="31" t="s">
        <v>54</v>
      </c>
      <c r="D12" s="41">
        <v>27</v>
      </c>
      <c r="E12" s="41" t="s">
        <v>14</v>
      </c>
      <c r="F12" s="34"/>
      <c r="G12" s="34"/>
      <c r="H12" s="34">
        <f>D12*F12</f>
        <v>0</v>
      </c>
      <c r="I12" s="35">
        <f>D12*G12</f>
        <v>0</v>
      </c>
    </row>
    <row r="13" spans="1:9" ht="57.75" customHeight="1">
      <c r="A13" s="33">
        <v>5</v>
      </c>
      <c r="B13" s="31" t="s">
        <v>37</v>
      </c>
      <c r="C13" s="31" t="s">
        <v>53</v>
      </c>
      <c r="D13" s="41">
        <v>27</v>
      </c>
      <c r="E13" s="41" t="s">
        <v>14</v>
      </c>
      <c r="F13" s="34"/>
      <c r="G13" s="34"/>
      <c r="H13" s="34">
        <f>D13*F13</f>
        <v>0</v>
      </c>
      <c r="I13" s="35">
        <f>D13*G13</f>
        <v>0</v>
      </c>
    </row>
    <row r="14" spans="1:9" s="21" customFormat="1" ht="33" customHeight="1">
      <c r="A14" s="36"/>
      <c r="B14" s="37"/>
      <c r="C14" s="37" t="s">
        <v>18</v>
      </c>
      <c r="D14" s="38"/>
      <c r="E14" s="37"/>
      <c r="F14" s="39"/>
      <c r="G14" s="39"/>
      <c r="H14" s="39">
        <f>SUM(H9:H13)</f>
        <v>0</v>
      </c>
      <c r="I14" s="40">
        <f>SUM(I9:I13)</f>
        <v>0</v>
      </c>
    </row>
    <row r="15" spans="1:9" ht="22.5" customHeight="1">
      <c r="A15" s="52" t="s">
        <v>38</v>
      </c>
      <c r="B15" s="53"/>
      <c r="C15" s="53"/>
      <c r="D15" s="53"/>
      <c r="E15" s="53"/>
      <c r="F15" s="53"/>
      <c r="G15" s="53"/>
      <c r="H15" s="53"/>
      <c r="I15" s="54"/>
    </row>
    <row r="16" spans="1:9" s="2" customFormat="1" ht="25.5">
      <c r="A16" s="5" t="s">
        <v>3</v>
      </c>
      <c r="B16" s="2" t="s">
        <v>4</v>
      </c>
      <c r="C16" s="2" t="s">
        <v>5</v>
      </c>
      <c r="D16" s="3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2" t="s">
        <v>11</v>
      </c>
    </row>
    <row r="17" spans="1:9" s="26" customFormat="1" ht="38.25">
      <c r="A17" s="23" t="s">
        <v>58</v>
      </c>
      <c r="B17" s="24"/>
      <c r="C17" s="24" t="s">
        <v>59</v>
      </c>
      <c r="D17" s="28">
        <f>1215*0.25</f>
        <v>303.75</v>
      </c>
      <c r="E17" s="25" t="s">
        <v>15</v>
      </c>
      <c r="F17" s="27"/>
      <c r="G17" s="27"/>
      <c r="H17" s="27">
        <f aca="true" t="shared" si="0" ref="H17:H22">D17*F17</f>
        <v>0</v>
      </c>
      <c r="I17" s="43">
        <f aca="true" t="shared" si="1" ref="I17:I22">D17*G17</f>
        <v>0</v>
      </c>
    </row>
    <row r="18" spans="1:9" s="26" customFormat="1" ht="38.25">
      <c r="A18" s="23" t="s">
        <v>47</v>
      </c>
      <c r="B18" s="24" t="s">
        <v>30</v>
      </c>
      <c r="C18" s="24" t="s">
        <v>33</v>
      </c>
      <c r="D18" s="25">
        <v>1215</v>
      </c>
      <c r="E18" s="25" t="s">
        <v>13</v>
      </c>
      <c r="F18" s="27"/>
      <c r="G18" s="27"/>
      <c r="H18" s="27">
        <f t="shared" si="0"/>
        <v>0</v>
      </c>
      <c r="I18" s="43">
        <f t="shared" si="1"/>
        <v>0</v>
      </c>
    </row>
    <row r="19" spans="1:9" s="26" customFormat="1" ht="38.25">
      <c r="A19" s="23" t="s">
        <v>56</v>
      </c>
      <c r="B19" s="24" t="s">
        <v>32</v>
      </c>
      <c r="C19" s="24" t="s">
        <v>31</v>
      </c>
      <c r="D19" s="25">
        <v>1215</v>
      </c>
      <c r="E19" s="25" t="s">
        <v>13</v>
      </c>
      <c r="F19" s="27"/>
      <c r="G19" s="27"/>
      <c r="H19" s="27">
        <f t="shared" si="0"/>
        <v>0</v>
      </c>
      <c r="I19" s="43">
        <f t="shared" si="1"/>
        <v>0</v>
      </c>
    </row>
    <row r="20" spans="1:9" ht="45" customHeight="1">
      <c r="A20" s="23" t="s">
        <v>63</v>
      </c>
      <c r="B20" s="31" t="s">
        <v>35</v>
      </c>
      <c r="C20" s="31" t="s">
        <v>50</v>
      </c>
      <c r="D20" s="41">
        <f>1215*0.15</f>
        <v>182.25</v>
      </c>
      <c r="E20" s="41" t="s">
        <v>15</v>
      </c>
      <c r="F20" s="34"/>
      <c r="G20" s="34"/>
      <c r="H20" s="34">
        <f t="shared" si="0"/>
        <v>0</v>
      </c>
      <c r="I20" s="35">
        <f t="shared" si="1"/>
        <v>0</v>
      </c>
    </row>
    <row r="21" spans="1:9" ht="51">
      <c r="A21" s="23" t="s">
        <v>60</v>
      </c>
      <c r="B21" s="24" t="s">
        <v>61</v>
      </c>
      <c r="C21" s="24" t="s">
        <v>62</v>
      </c>
      <c r="D21" s="28">
        <f>347*0.5*0.15*2</f>
        <v>52.05</v>
      </c>
      <c r="E21" s="25" t="s">
        <v>15</v>
      </c>
      <c r="F21" s="27"/>
      <c r="G21" s="27"/>
      <c r="H21" s="27">
        <f t="shared" si="0"/>
        <v>0</v>
      </c>
      <c r="I21" s="43">
        <f t="shared" si="1"/>
        <v>0</v>
      </c>
    </row>
    <row r="22" spans="1:9" ht="20.25" customHeight="1">
      <c r="A22" s="23" t="s">
        <v>64</v>
      </c>
      <c r="B22" s="31" t="s">
        <v>39</v>
      </c>
      <c r="C22" s="31" t="s">
        <v>17</v>
      </c>
      <c r="D22" s="41">
        <f>+D21+D20</f>
        <v>234.3</v>
      </c>
      <c r="E22" s="41" t="s">
        <v>16</v>
      </c>
      <c r="F22" s="34"/>
      <c r="G22" s="34"/>
      <c r="H22" s="34">
        <f t="shared" si="0"/>
        <v>0</v>
      </c>
      <c r="I22" s="35">
        <f t="shared" si="1"/>
        <v>0</v>
      </c>
    </row>
    <row r="23" spans="1:9" s="21" customFormat="1" ht="33" customHeight="1">
      <c r="A23" s="36"/>
      <c r="B23" s="37"/>
      <c r="C23" s="37" t="s">
        <v>18</v>
      </c>
      <c r="D23" s="38"/>
      <c r="E23" s="50"/>
      <c r="F23" s="39"/>
      <c r="G23" s="39"/>
      <c r="H23" s="39">
        <f>SUM(H17:H22)</f>
        <v>0</v>
      </c>
      <c r="I23" s="40">
        <f>SUM(I17:I22)</f>
        <v>0</v>
      </c>
    </row>
    <row r="24" spans="1:9" ht="22.5" customHeight="1">
      <c r="A24" s="52" t="s">
        <v>41</v>
      </c>
      <c r="B24" s="53"/>
      <c r="C24" s="53"/>
      <c r="D24" s="53"/>
      <c r="E24" s="53"/>
      <c r="F24" s="53"/>
      <c r="G24" s="53"/>
      <c r="H24" s="53"/>
      <c r="I24" s="54"/>
    </row>
    <row r="25" spans="1:9" s="2" customFormat="1" ht="25.5">
      <c r="A25" s="5" t="s">
        <v>3</v>
      </c>
      <c r="B25" s="2" t="s">
        <v>4</v>
      </c>
      <c r="C25" s="2" t="s">
        <v>5</v>
      </c>
      <c r="D25" s="3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2" t="s">
        <v>11</v>
      </c>
    </row>
    <row r="26" spans="1:9" ht="20.25" customHeight="1">
      <c r="A26" s="33">
        <v>1</v>
      </c>
      <c r="B26" s="31" t="s">
        <v>46</v>
      </c>
      <c r="C26" s="31" t="s">
        <v>40</v>
      </c>
      <c r="D26" s="30">
        <v>1</v>
      </c>
      <c r="E26" s="41" t="s">
        <v>28</v>
      </c>
      <c r="F26" s="34"/>
      <c r="G26" s="34"/>
      <c r="H26" s="34">
        <f>D26*F26</f>
        <v>0</v>
      </c>
      <c r="I26" s="35">
        <f>D26*G26</f>
        <v>0</v>
      </c>
    </row>
    <row r="27" spans="1:9" ht="20.25" customHeight="1">
      <c r="A27" s="33" t="s">
        <v>47</v>
      </c>
      <c r="B27" s="31" t="s">
        <v>48</v>
      </c>
      <c r="C27" s="31" t="s">
        <v>49</v>
      </c>
      <c r="D27" s="30">
        <v>1</v>
      </c>
      <c r="E27" s="41" t="s">
        <v>28</v>
      </c>
      <c r="F27" s="34"/>
      <c r="G27" s="34"/>
      <c r="H27" s="34"/>
      <c r="I27" s="35">
        <f>D27*G27</f>
        <v>0</v>
      </c>
    </row>
    <row r="28" spans="1:9" s="21" customFormat="1" ht="33" customHeight="1">
      <c r="A28" s="36"/>
      <c r="B28" s="37"/>
      <c r="C28" s="37" t="s">
        <v>18</v>
      </c>
      <c r="D28" s="38"/>
      <c r="E28" s="37"/>
      <c r="F28" s="39"/>
      <c r="G28" s="39"/>
      <c r="H28" s="39">
        <f>SUM(H26:H27)</f>
        <v>0</v>
      </c>
      <c r="I28" s="40">
        <f>SUM(I26:I27)</f>
        <v>0</v>
      </c>
    </row>
    <row r="29" spans="1:9" s="10" customFormat="1" ht="13.5" customHeight="1">
      <c r="A29" s="44"/>
      <c r="B29" s="45"/>
      <c r="C29" s="45"/>
      <c r="D29" s="46"/>
      <c r="E29" s="45"/>
      <c r="F29" s="47"/>
      <c r="G29" s="47"/>
      <c r="H29" s="47"/>
      <c r="I29" s="48"/>
    </row>
    <row r="30" spans="1:9" ht="15.75">
      <c r="A30" s="55" t="s">
        <v>23</v>
      </c>
      <c r="B30" s="56"/>
      <c r="C30" s="56"/>
      <c r="D30" s="11"/>
      <c r="E30" s="12"/>
      <c r="F30" s="12"/>
      <c r="G30" s="12"/>
      <c r="H30" s="9">
        <f>H23+H14+H28+H6</f>
        <v>0</v>
      </c>
      <c r="I30" s="9">
        <f>I23+I14+I28+I6</f>
        <v>0</v>
      </c>
    </row>
    <row r="32" spans="1:9" s="14" customFormat="1" ht="15.75">
      <c r="A32" s="13"/>
      <c r="C32" s="15" t="s">
        <v>20</v>
      </c>
      <c r="D32" s="16"/>
      <c r="H32" s="15"/>
      <c r="I32" s="17">
        <f>H30+I30</f>
        <v>0</v>
      </c>
    </row>
    <row r="33" spans="1:9" s="14" customFormat="1" ht="15.75">
      <c r="A33" s="13"/>
      <c r="C33" s="15"/>
      <c r="D33" s="16"/>
      <c r="H33" s="15"/>
      <c r="I33" s="17"/>
    </row>
    <row r="34" spans="1:9" s="14" customFormat="1" ht="15.75">
      <c r="A34" s="13"/>
      <c r="C34" s="15" t="s">
        <v>21</v>
      </c>
      <c r="D34" s="16"/>
      <c r="H34" s="15"/>
      <c r="I34" s="17">
        <f>I32*1.27</f>
        <v>0</v>
      </c>
    </row>
    <row r="35" spans="1:4" s="14" customFormat="1" ht="15.75">
      <c r="A35" s="13"/>
      <c r="D35" s="16"/>
    </row>
    <row r="36" spans="1:4" s="14" customFormat="1" ht="15.75">
      <c r="A36" s="13"/>
      <c r="D36" s="16"/>
    </row>
  </sheetData>
  <sheetProtection/>
  <mergeCells count="9">
    <mergeCell ref="A15:I15"/>
    <mergeCell ref="A24:I24"/>
    <mergeCell ref="A30:C30"/>
    <mergeCell ref="A1:C1"/>
    <mergeCell ref="G1:I1"/>
    <mergeCell ref="A2:C2"/>
    <mergeCell ref="G2:I2"/>
    <mergeCell ref="A7:C7"/>
    <mergeCell ref="G7:I7"/>
  </mergeCells>
  <printOptions/>
  <pageMargins left="0.7480314960629921" right="0.7480314960629921" top="0.8267716535433072" bottom="0.4330708661417323" header="0.31496062992125984" footer="0.31496062992125984"/>
  <pageSetup fitToHeight="1" fitToWidth="1" horizontalDpi="600" verticalDpi="600" orientation="portrait" paperSize="9" scale="74" r:id="rId1"/>
  <headerFooter alignWithMargins="0">
    <oddHeader>&amp;C&amp;"Times New Roman,Félkövér"&amp;14Nagykarácsony
Vis Maior esemény okozta károk helyreállítása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zoomScalePageLayoutView="0" workbookViewId="0" topLeftCell="A16">
      <selection activeCell="F26" sqref="F26:G27"/>
    </sheetView>
  </sheetViews>
  <sheetFormatPr defaultColWidth="9.140625" defaultRowHeight="12.75"/>
  <cols>
    <col min="1" max="1" width="4.57421875" style="6" customWidth="1"/>
    <col min="2" max="2" width="16.57421875" style="1" customWidth="1"/>
    <col min="3" max="3" width="36.7109375" style="1" customWidth="1"/>
    <col min="4" max="4" width="7.57421875" style="4" customWidth="1"/>
    <col min="5" max="5" width="6.7109375" style="1" customWidth="1"/>
    <col min="6" max="7" width="9.28125" style="1" bestFit="1" customWidth="1"/>
    <col min="8" max="8" width="12.140625" style="1" bestFit="1" customWidth="1"/>
    <col min="9" max="9" width="15.00390625" style="1" customWidth="1"/>
    <col min="10" max="16384" width="9.140625" style="1" customWidth="1"/>
  </cols>
  <sheetData>
    <row r="1" spans="1:9" ht="24" customHeight="1">
      <c r="A1" s="57" t="s">
        <v>67</v>
      </c>
      <c r="B1" s="58"/>
      <c r="C1" s="58"/>
      <c r="D1" s="30"/>
      <c r="E1" s="31"/>
      <c r="F1" s="31"/>
      <c r="G1" s="59"/>
      <c r="H1" s="59"/>
      <c r="I1" s="60"/>
    </row>
    <row r="2" spans="1:9" ht="24" customHeight="1">
      <c r="A2" s="57" t="s">
        <v>42</v>
      </c>
      <c r="B2" s="58"/>
      <c r="C2" s="58"/>
      <c r="D2" s="30"/>
      <c r="E2" s="31"/>
      <c r="F2" s="31"/>
      <c r="G2" s="59"/>
      <c r="H2" s="59"/>
      <c r="I2" s="60"/>
    </row>
    <row r="3" spans="1:9" ht="25.5">
      <c r="A3" s="5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2" t="s">
        <v>11</v>
      </c>
    </row>
    <row r="4" spans="1:9" ht="22.5" customHeight="1">
      <c r="A4" s="33">
        <v>1</v>
      </c>
      <c r="B4" s="31" t="s">
        <v>44</v>
      </c>
      <c r="C4" s="31" t="s">
        <v>45</v>
      </c>
      <c r="D4" s="30">
        <v>1</v>
      </c>
      <c r="E4" s="41" t="s">
        <v>43</v>
      </c>
      <c r="F4" s="34"/>
      <c r="G4" s="34"/>
      <c r="H4" s="34">
        <f>D4*F4</f>
        <v>0</v>
      </c>
      <c r="I4" s="35">
        <f>D4*G4</f>
        <v>0</v>
      </c>
    </row>
    <row r="5" spans="1:9" ht="22.5" customHeight="1">
      <c r="A5" s="33">
        <v>1</v>
      </c>
      <c r="B5" s="31" t="s">
        <v>51</v>
      </c>
      <c r="C5" s="31" t="s">
        <v>52</v>
      </c>
      <c r="D5" s="30">
        <v>1</v>
      </c>
      <c r="E5" s="41" t="s">
        <v>43</v>
      </c>
      <c r="F5" s="34"/>
      <c r="G5" s="34"/>
      <c r="H5" s="34">
        <f>D5*F5</f>
        <v>0</v>
      </c>
      <c r="I5" s="35">
        <f>D5*G5</f>
        <v>0</v>
      </c>
    </row>
    <row r="6" spans="1:9" s="21" customFormat="1" ht="33" customHeight="1">
      <c r="A6" s="36"/>
      <c r="B6" s="37"/>
      <c r="C6" s="37" t="s">
        <v>18</v>
      </c>
      <c r="D6" s="38"/>
      <c r="E6" s="37"/>
      <c r="F6" s="39"/>
      <c r="G6" s="39"/>
      <c r="H6" s="39">
        <f>SUM(H4:H5)</f>
        <v>0</v>
      </c>
      <c r="I6" s="39">
        <f>SUM(I4:I5)</f>
        <v>0</v>
      </c>
    </row>
    <row r="7" spans="1:9" ht="24" customHeight="1">
      <c r="A7" s="57" t="s">
        <v>22</v>
      </c>
      <c r="B7" s="58"/>
      <c r="C7" s="58"/>
      <c r="D7" s="30"/>
      <c r="E7" s="31"/>
      <c r="F7" s="31"/>
      <c r="G7" s="59"/>
      <c r="H7" s="59"/>
      <c r="I7" s="60"/>
    </row>
    <row r="8" spans="1:9" s="2" customFormat="1" ht="25.5">
      <c r="A8" s="5" t="s">
        <v>3</v>
      </c>
      <c r="B8" s="2" t="s">
        <v>4</v>
      </c>
      <c r="C8" s="2" t="s">
        <v>5</v>
      </c>
      <c r="D8" s="29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2" t="s">
        <v>11</v>
      </c>
    </row>
    <row r="9" spans="1:9" ht="42.75" customHeight="1">
      <c r="A9" s="33">
        <v>1</v>
      </c>
      <c r="B9" s="31" t="s">
        <v>29</v>
      </c>
      <c r="C9" s="31" t="s">
        <v>12</v>
      </c>
      <c r="D9" s="41">
        <v>63</v>
      </c>
      <c r="E9" s="41" t="s">
        <v>36</v>
      </c>
      <c r="F9" s="34"/>
      <c r="G9" s="34"/>
      <c r="H9" s="34">
        <f>D9*F9</f>
        <v>0</v>
      </c>
      <c r="I9" s="35">
        <f>D9*G9</f>
        <v>0</v>
      </c>
    </row>
    <row r="10" spans="1:9" ht="42.75" customHeight="1">
      <c r="A10" s="23" t="s">
        <v>47</v>
      </c>
      <c r="B10" s="24"/>
      <c r="C10" s="24" t="s">
        <v>55</v>
      </c>
      <c r="D10" s="28">
        <f>205*3.5</f>
        <v>717.5</v>
      </c>
      <c r="E10" s="25" t="s">
        <v>13</v>
      </c>
      <c r="F10" s="22"/>
      <c r="G10" s="22"/>
      <c r="H10" s="22">
        <f>D10*F10</f>
        <v>0</v>
      </c>
      <c r="I10" s="42">
        <f>D10*G10</f>
        <v>0</v>
      </c>
    </row>
    <row r="11" spans="1:9" ht="42.75" customHeight="1">
      <c r="A11" s="23" t="s">
        <v>56</v>
      </c>
      <c r="B11" s="24"/>
      <c r="C11" s="24" t="s">
        <v>57</v>
      </c>
      <c r="D11" s="28">
        <f>205*2</f>
        <v>410</v>
      </c>
      <c r="E11" s="25" t="s">
        <v>13</v>
      </c>
      <c r="F11" s="22"/>
      <c r="G11" s="22"/>
      <c r="H11" s="22">
        <f>D11*F11</f>
        <v>0</v>
      </c>
      <c r="I11" s="42">
        <f>D11*G11</f>
        <v>0</v>
      </c>
    </row>
    <row r="12" spans="1:9" ht="51">
      <c r="A12" s="33">
        <v>4</v>
      </c>
      <c r="B12" s="31" t="s">
        <v>34</v>
      </c>
      <c r="C12" s="31" t="s">
        <v>54</v>
      </c>
      <c r="D12" s="41">
        <v>28</v>
      </c>
      <c r="E12" s="41" t="s">
        <v>14</v>
      </c>
      <c r="F12" s="34"/>
      <c r="G12" s="34"/>
      <c r="H12" s="34">
        <f>D12*F12</f>
        <v>0</v>
      </c>
      <c r="I12" s="35">
        <f>D12*G12</f>
        <v>0</v>
      </c>
    </row>
    <row r="13" spans="1:9" ht="57.75" customHeight="1">
      <c r="A13" s="33">
        <v>5</v>
      </c>
      <c r="B13" s="31" t="s">
        <v>37</v>
      </c>
      <c r="C13" s="31" t="s">
        <v>53</v>
      </c>
      <c r="D13" s="41">
        <v>28</v>
      </c>
      <c r="E13" s="41" t="s">
        <v>14</v>
      </c>
      <c r="F13" s="34"/>
      <c r="G13" s="34"/>
      <c r="H13" s="34">
        <f>D13*F13</f>
        <v>0</v>
      </c>
      <c r="I13" s="35">
        <f>D13*G13</f>
        <v>0</v>
      </c>
    </row>
    <row r="14" spans="1:9" s="21" customFormat="1" ht="33" customHeight="1">
      <c r="A14" s="36"/>
      <c r="B14" s="37"/>
      <c r="C14" s="37" t="s">
        <v>18</v>
      </c>
      <c r="D14" s="38"/>
      <c r="E14" s="37"/>
      <c r="F14" s="39"/>
      <c r="G14" s="39"/>
      <c r="H14" s="39">
        <f>SUM(H9:H13)</f>
        <v>0</v>
      </c>
      <c r="I14" s="40">
        <f>SUM(I9:I13)</f>
        <v>0</v>
      </c>
    </row>
    <row r="15" spans="1:9" ht="22.5" customHeight="1">
      <c r="A15" s="52" t="s">
        <v>38</v>
      </c>
      <c r="B15" s="53"/>
      <c r="C15" s="53"/>
      <c r="D15" s="53"/>
      <c r="E15" s="53"/>
      <c r="F15" s="53"/>
      <c r="G15" s="53"/>
      <c r="H15" s="53"/>
      <c r="I15" s="54"/>
    </row>
    <row r="16" spans="1:9" s="2" customFormat="1" ht="25.5">
      <c r="A16" s="5" t="s">
        <v>3</v>
      </c>
      <c r="B16" s="2" t="s">
        <v>4</v>
      </c>
      <c r="C16" s="2" t="s">
        <v>5</v>
      </c>
      <c r="D16" s="3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2" t="s">
        <v>11</v>
      </c>
    </row>
    <row r="17" spans="1:9" s="26" customFormat="1" ht="38.25">
      <c r="A17" s="23" t="s">
        <v>58</v>
      </c>
      <c r="B17" s="24"/>
      <c r="C17" s="24" t="s">
        <v>59</v>
      </c>
      <c r="D17" s="28">
        <f>718*0.25</f>
        <v>179.5</v>
      </c>
      <c r="E17" s="25" t="s">
        <v>15</v>
      </c>
      <c r="F17" s="27"/>
      <c r="G17" s="27"/>
      <c r="H17" s="27">
        <f aca="true" t="shared" si="0" ref="H17:H22">D17*F17</f>
        <v>0</v>
      </c>
      <c r="I17" s="43">
        <f aca="true" t="shared" si="1" ref="I17:I22">D17*G17</f>
        <v>0</v>
      </c>
    </row>
    <row r="18" spans="1:9" s="26" customFormat="1" ht="38.25">
      <c r="A18" s="23" t="s">
        <v>47</v>
      </c>
      <c r="B18" s="24" t="s">
        <v>30</v>
      </c>
      <c r="C18" s="24" t="s">
        <v>33</v>
      </c>
      <c r="D18" s="25">
        <v>718</v>
      </c>
      <c r="E18" s="25" t="s">
        <v>13</v>
      </c>
      <c r="F18" s="27"/>
      <c r="G18" s="27"/>
      <c r="H18" s="27">
        <f t="shared" si="0"/>
        <v>0</v>
      </c>
      <c r="I18" s="43">
        <f t="shared" si="1"/>
        <v>0</v>
      </c>
    </row>
    <row r="19" spans="1:9" s="26" customFormat="1" ht="38.25">
      <c r="A19" s="23" t="s">
        <v>56</v>
      </c>
      <c r="B19" s="24" t="s">
        <v>32</v>
      </c>
      <c r="C19" s="24" t="s">
        <v>31</v>
      </c>
      <c r="D19" s="25">
        <v>718</v>
      </c>
      <c r="E19" s="25" t="s">
        <v>13</v>
      </c>
      <c r="F19" s="27"/>
      <c r="G19" s="27"/>
      <c r="H19" s="27">
        <f t="shared" si="0"/>
        <v>0</v>
      </c>
      <c r="I19" s="43">
        <f t="shared" si="1"/>
        <v>0</v>
      </c>
    </row>
    <row r="20" spans="1:9" ht="45" customHeight="1">
      <c r="A20" s="23" t="s">
        <v>63</v>
      </c>
      <c r="B20" s="31" t="s">
        <v>35</v>
      </c>
      <c r="C20" s="31" t="s">
        <v>50</v>
      </c>
      <c r="D20" s="41">
        <f>718*0.15</f>
        <v>107.7</v>
      </c>
      <c r="E20" s="41" t="s">
        <v>15</v>
      </c>
      <c r="F20" s="34"/>
      <c r="G20" s="34"/>
      <c r="H20" s="34">
        <f t="shared" si="0"/>
        <v>0</v>
      </c>
      <c r="I20" s="35">
        <f t="shared" si="1"/>
        <v>0</v>
      </c>
    </row>
    <row r="21" spans="1:9" ht="51">
      <c r="A21" s="23" t="s">
        <v>60</v>
      </c>
      <c r="B21" s="24" t="s">
        <v>61</v>
      </c>
      <c r="C21" s="24" t="s">
        <v>62</v>
      </c>
      <c r="D21" s="28">
        <f>205*0.5*0.15*2</f>
        <v>30.75</v>
      </c>
      <c r="E21" s="25" t="s">
        <v>15</v>
      </c>
      <c r="F21" s="27"/>
      <c r="G21" s="27"/>
      <c r="H21" s="27">
        <f t="shared" si="0"/>
        <v>0</v>
      </c>
      <c r="I21" s="43">
        <f t="shared" si="1"/>
        <v>0</v>
      </c>
    </row>
    <row r="22" spans="1:9" ht="20.25" customHeight="1">
      <c r="A22" s="23" t="s">
        <v>64</v>
      </c>
      <c r="B22" s="31" t="s">
        <v>39</v>
      </c>
      <c r="C22" s="31" t="s">
        <v>17</v>
      </c>
      <c r="D22" s="41">
        <f>+D21+D20</f>
        <v>138.45</v>
      </c>
      <c r="E22" s="41" t="s">
        <v>16</v>
      </c>
      <c r="F22" s="34"/>
      <c r="G22" s="34"/>
      <c r="H22" s="34">
        <f t="shared" si="0"/>
        <v>0</v>
      </c>
      <c r="I22" s="35">
        <f t="shared" si="1"/>
        <v>0</v>
      </c>
    </row>
    <row r="23" spans="1:9" s="21" customFormat="1" ht="33" customHeight="1">
      <c r="A23" s="36"/>
      <c r="B23" s="37"/>
      <c r="C23" s="37" t="s">
        <v>18</v>
      </c>
      <c r="D23" s="38"/>
      <c r="E23" s="37"/>
      <c r="F23" s="39"/>
      <c r="G23" s="39"/>
      <c r="H23" s="39">
        <f>SUM(H17:H22)</f>
        <v>0</v>
      </c>
      <c r="I23" s="40">
        <f>SUM(I17:I22)</f>
        <v>0</v>
      </c>
    </row>
    <row r="24" spans="1:9" ht="22.5" customHeight="1">
      <c r="A24" s="52" t="s">
        <v>41</v>
      </c>
      <c r="B24" s="53"/>
      <c r="C24" s="53"/>
      <c r="D24" s="53"/>
      <c r="E24" s="53"/>
      <c r="F24" s="53"/>
      <c r="G24" s="53"/>
      <c r="H24" s="53"/>
      <c r="I24" s="54"/>
    </row>
    <row r="25" spans="1:9" s="2" customFormat="1" ht="25.5">
      <c r="A25" s="5" t="s">
        <v>3</v>
      </c>
      <c r="B25" s="2" t="s">
        <v>4</v>
      </c>
      <c r="C25" s="2" t="s">
        <v>5</v>
      </c>
      <c r="D25" s="3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2" t="s">
        <v>11</v>
      </c>
    </row>
    <row r="26" spans="1:9" ht="20.25" customHeight="1">
      <c r="A26" s="33">
        <v>1</v>
      </c>
      <c r="B26" s="31" t="s">
        <v>46</v>
      </c>
      <c r="C26" s="31" t="s">
        <v>40</v>
      </c>
      <c r="D26" s="30">
        <v>1</v>
      </c>
      <c r="E26" s="41" t="s">
        <v>28</v>
      </c>
      <c r="F26" s="34"/>
      <c r="G26" s="34"/>
      <c r="H26" s="34">
        <f>D26*F26</f>
        <v>0</v>
      </c>
      <c r="I26" s="35">
        <f>D26*G26</f>
        <v>0</v>
      </c>
    </row>
    <row r="27" spans="1:9" ht="20.25" customHeight="1">
      <c r="A27" s="33" t="s">
        <v>47</v>
      </c>
      <c r="B27" s="31" t="s">
        <v>48</v>
      </c>
      <c r="C27" s="31" t="s">
        <v>49</v>
      </c>
      <c r="D27" s="30">
        <v>1</v>
      </c>
      <c r="E27" s="41" t="s">
        <v>28</v>
      </c>
      <c r="F27" s="34"/>
      <c r="G27" s="34"/>
      <c r="H27" s="34"/>
      <c r="I27" s="35">
        <f>D27*G27</f>
        <v>0</v>
      </c>
    </row>
    <row r="28" spans="1:9" s="21" customFormat="1" ht="33" customHeight="1">
      <c r="A28" s="36"/>
      <c r="B28" s="37"/>
      <c r="C28" s="37" t="s">
        <v>18</v>
      </c>
      <c r="D28" s="38"/>
      <c r="E28" s="37"/>
      <c r="F28" s="39"/>
      <c r="G28" s="39"/>
      <c r="H28" s="39">
        <f>SUM(H26:H27)</f>
        <v>0</v>
      </c>
      <c r="I28" s="40">
        <f>SUM(I26:I27)</f>
        <v>0</v>
      </c>
    </row>
    <row r="29" spans="1:9" s="10" customFormat="1" ht="13.5" customHeight="1">
      <c r="A29" s="44"/>
      <c r="B29" s="45"/>
      <c r="C29" s="45"/>
      <c r="D29" s="46"/>
      <c r="E29" s="45"/>
      <c r="F29" s="47"/>
      <c r="G29" s="47"/>
      <c r="H29" s="47"/>
      <c r="I29" s="48"/>
    </row>
    <row r="30" spans="1:9" ht="15.75">
      <c r="A30" s="55" t="s">
        <v>23</v>
      </c>
      <c r="B30" s="56"/>
      <c r="C30" s="56"/>
      <c r="D30" s="11"/>
      <c r="E30" s="12"/>
      <c r="F30" s="12"/>
      <c r="G30" s="12"/>
      <c r="H30" s="9">
        <f>H23+H14+H28+H6</f>
        <v>0</v>
      </c>
      <c r="I30" s="9">
        <f>I23+I14+I28+I6</f>
        <v>0</v>
      </c>
    </row>
    <row r="32" spans="1:9" s="14" customFormat="1" ht="15.75">
      <c r="A32" s="13"/>
      <c r="C32" s="15" t="s">
        <v>20</v>
      </c>
      <c r="D32" s="16"/>
      <c r="H32" s="15"/>
      <c r="I32" s="17">
        <f>H30+I30</f>
        <v>0</v>
      </c>
    </row>
    <row r="33" spans="1:9" s="14" customFormat="1" ht="15.75">
      <c r="A33" s="13"/>
      <c r="C33" s="15"/>
      <c r="D33" s="16"/>
      <c r="H33" s="15"/>
      <c r="I33" s="17"/>
    </row>
    <row r="34" spans="1:9" s="14" customFormat="1" ht="15.75">
      <c r="A34" s="13"/>
      <c r="C34" s="15" t="s">
        <v>21</v>
      </c>
      <c r="D34" s="16"/>
      <c r="H34" s="15"/>
      <c r="I34" s="17">
        <f>I32*1.27</f>
        <v>0</v>
      </c>
    </row>
    <row r="35" spans="1:4" s="14" customFormat="1" ht="15.75">
      <c r="A35" s="13"/>
      <c r="D35" s="16"/>
    </row>
    <row r="36" spans="1:4" s="14" customFormat="1" ht="15.75">
      <c r="A36" s="13"/>
      <c r="D36" s="16"/>
    </row>
  </sheetData>
  <sheetProtection/>
  <mergeCells count="9">
    <mergeCell ref="A15:I15"/>
    <mergeCell ref="A24:I24"/>
    <mergeCell ref="A30:C30"/>
    <mergeCell ref="A1:C1"/>
    <mergeCell ref="G1:I1"/>
    <mergeCell ref="A2:C2"/>
    <mergeCell ref="G2:I2"/>
    <mergeCell ref="A7:C7"/>
    <mergeCell ref="G7:I7"/>
  </mergeCells>
  <printOptions/>
  <pageMargins left="0.7480314960629921" right="0.7480314960629921" top="0.8267716535433072" bottom="0.4330708661417323" header="0.31496062992125984" footer="0.31496062992125984"/>
  <pageSetup fitToHeight="1" fitToWidth="1" horizontalDpi="600" verticalDpi="600" orientation="portrait" paperSize="9" scale="74" r:id="rId1"/>
  <headerFooter alignWithMargins="0">
    <oddHeader>&amp;C&amp;"Times New Roman,Félkövér"&amp;14Nagykarácsony
Vis Maior esemény okozta károk helyreállítása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zoomScalePageLayoutView="0" workbookViewId="0" topLeftCell="A16">
      <selection activeCell="F26" sqref="F26:G27"/>
    </sheetView>
  </sheetViews>
  <sheetFormatPr defaultColWidth="9.140625" defaultRowHeight="12.75"/>
  <cols>
    <col min="1" max="1" width="4.57421875" style="6" customWidth="1"/>
    <col min="2" max="2" width="16.57421875" style="1" customWidth="1"/>
    <col min="3" max="3" width="36.7109375" style="1" customWidth="1"/>
    <col min="4" max="4" width="7.57421875" style="4" customWidth="1"/>
    <col min="5" max="5" width="6.7109375" style="1" customWidth="1"/>
    <col min="6" max="7" width="9.28125" style="1" bestFit="1" customWidth="1"/>
    <col min="8" max="8" width="12.140625" style="1" bestFit="1" customWidth="1"/>
    <col min="9" max="9" width="15.00390625" style="1" customWidth="1"/>
    <col min="10" max="16384" width="9.140625" style="1" customWidth="1"/>
  </cols>
  <sheetData>
    <row r="1" spans="1:9" ht="24" customHeight="1">
      <c r="A1" s="57" t="s">
        <v>68</v>
      </c>
      <c r="B1" s="58"/>
      <c r="C1" s="58"/>
      <c r="D1" s="30"/>
      <c r="E1" s="31"/>
      <c r="F1" s="31"/>
      <c r="G1" s="59"/>
      <c r="H1" s="59"/>
      <c r="I1" s="60"/>
    </row>
    <row r="2" spans="1:9" ht="24" customHeight="1">
      <c r="A2" s="57" t="s">
        <v>42</v>
      </c>
      <c r="B2" s="58"/>
      <c r="C2" s="58"/>
      <c r="D2" s="30"/>
      <c r="E2" s="31"/>
      <c r="F2" s="31"/>
      <c r="G2" s="59"/>
      <c r="H2" s="59"/>
      <c r="I2" s="60"/>
    </row>
    <row r="3" spans="1:9" ht="25.5">
      <c r="A3" s="5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2" t="s">
        <v>11</v>
      </c>
    </row>
    <row r="4" spans="1:9" ht="22.5" customHeight="1">
      <c r="A4" s="33">
        <v>1</v>
      </c>
      <c r="B4" s="31" t="s">
        <v>44</v>
      </c>
      <c r="C4" s="31" t="s">
        <v>45</v>
      </c>
      <c r="D4" s="30">
        <v>1</v>
      </c>
      <c r="E4" s="41" t="s">
        <v>43</v>
      </c>
      <c r="F4" s="34"/>
      <c r="G4" s="34"/>
      <c r="H4" s="34">
        <f>D4*F4</f>
        <v>0</v>
      </c>
      <c r="I4" s="35">
        <f>D4*G4</f>
        <v>0</v>
      </c>
    </row>
    <row r="5" spans="1:9" ht="22.5" customHeight="1">
      <c r="A5" s="33">
        <v>1</v>
      </c>
      <c r="B5" s="31" t="s">
        <v>51</v>
      </c>
      <c r="C5" s="31" t="s">
        <v>52</v>
      </c>
      <c r="D5" s="30">
        <v>1</v>
      </c>
      <c r="E5" s="41" t="s">
        <v>43</v>
      </c>
      <c r="F5" s="34"/>
      <c r="G5" s="34"/>
      <c r="H5" s="34">
        <f>D5*F5</f>
        <v>0</v>
      </c>
      <c r="I5" s="35">
        <f>D5*G5</f>
        <v>0</v>
      </c>
    </row>
    <row r="6" spans="1:9" s="21" customFormat="1" ht="33" customHeight="1">
      <c r="A6" s="36"/>
      <c r="B6" s="37"/>
      <c r="C6" s="37" t="s">
        <v>18</v>
      </c>
      <c r="D6" s="38"/>
      <c r="E6" s="37"/>
      <c r="F6" s="39"/>
      <c r="G6" s="39"/>
      <c r="H6" s="39">
        <f>SUM(H4:H5)</f>
        <v>0</v>
      </c>
      <c r="I6" s="39">
        <f>SUM(I4:I5)</f>
        <v>0</v>
      </c>
    </row>
    <row r="7" spans="1:9" ht="24" customHeight="1">
      <c r="A7" s="57" t="s">
        <v>22</v>
      </c>
      <c r="B7" s="58"/>
      <c r="C7" s="58"/>
      <c r="D7" s="30"/>
      <c r="E7" s="31"/>
      <c r="F7" s="31"/>
      <c r="G7" s="59"/>
      <c r="H7" s="59"/>
      <c r="I7" s="60"/>
    </row>
    <row r="8" spans="1:9" s="2" customFormat="1" ht="25.5">
      <c r="A8" s="5" t="s">
        <v>3</v>
      </c>
      <c r="B8" s="2" t="s">
        <v>4</v>
      </c>
      <c r="C8" s="2" t="s">
        <v>5</v>
      </c>
      <c r="D8" s="29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2" t="s">
        <v>11</v>
      </c>
    </row>
    <row r="9" spans="1:9" ht="42.75" customHeight="1">
      <c r="A9" s="33">
        <v>1</v>
      </c>
      <c r="B9" s="31" t="s">
        <v>29</v>
      </c>
      <c r="C9" s="31" t="s">
        <v>12</v>
      </c>
      <c r="D9" s="41">
        <v>51</v>
      </c>
      <c r="E9" s="41" t="s">
        <v>36</v>
      </c>
      <c r="F9" s="34"/>
      <c r="G9" s="34"/>
      <c r="H9" s="34">
        <f>D9*F9</f>
        <v>0</v>
      </c>
      <c r="I9" s="35">
        <f>D9*G9</f>
        <v>0</v>
      </c>
    </row>
    <row r="10" spans="1:9" ht="42.75" customHeight="1">
      <c r="A10" s="23" t="s">
        <v>47</v>
      </c>
      <c r="B10" s="24"/>
      <c r="C10" s="24" t="s">
        <v>55</v>
      </c>
      <c r="D10" s="28">
        <f>155*3.5</f>
        <v>542.5</v>
      </c>
      <c r="E10" s="25" t="s">
        <v>13</v>
      </c>
      <c r="F10" s="22"/>
      <c r="G10" s="22"/>
      <c r="H10" s="22">
        <f>D10*F10</f>
        <v>0</v>
      </c>
      <c r="I10" s="42">
        <f>D10*G10</f>
        <v>0</v>
      </c>
    </row>
    <row r="11" spans="1:9" ht="42.75" customHeight="1">
      <c r="A11" s="23" t="s">
        <v>56</v>
      </c>
      <c r="B11" s="24"/>
      <c r="C11" s="24" t="s">
        <v>57</v>
      </c>
      <c r="D11" s="28">
        <f>155*2</f>
        <v>310</v>
      </c>
      <c r="E11" s="25" t="s">
        <v>13</v>
      </c>
      <c r="F11" s="22"/>
      <c r="G11" s="22"/>
      <c r="H11" s="22">
        <f>D11*F11</f>
        <v>0</v>
      </c>
      <c r="I11" s="42">
        <f>D11*G11</f>
        <v>0</v>
      </c>
    </row>
    <row r="12" spans="1:9" ht="51">
      <c r="A12" s="33">
        <v>4</v>
      </c>
      <c r="B12" s="31" t="s">
        <v>34</v>
      </c>
      <c r="C12" s="31" t="s">
        <v>54</v>
      </c>
      <c r="D12" s="41">
        <v>22</v>
      </c>
      <c r="E12" s="41" t="s">
        <v>14</v>
      </c>
      <c r="F12" s="34"/>
      <c r="G12" s="34"/>
      <c r="H12" s="34">
        <f>D12*F12</f>
        <v>0</v>
      </c>
      <c r="I12" s="35">
        <f>D12*G12</f>
        <v>0</v>
      </c>
    </row>
    <row r="13" spans="1:9" ht="57.75" customHeight="1">
      <c r="A13" s="33">
        <v>5</v>
      </c>
      <c r="B13" s="31" t="s">
        <v>37</v>
      </c>
      <c r="C13" s="31" t="s">
        <v>53</v>
      </c>
      <c r="D13" s="41">
        <v>22</v>
      </c>
      <c r="E13" s="41" t="s">
        <v>14</v>
      </c>
      <c r="F13" s="34"/>
      <c r="G13" s="34"/>
      <c r="H13" s="34">
        <f>D13*F13</f>
        <v>0</v>
      </c>
      <c r="I13" s="35">
        <f>D13*G13</f>
        <v>0</v>
      </c>
    </row>
    <row r="14" spans="1:9" s="21" customFormat="1" ht="33" customHeight="1">
      <c r="A14" s="36"/>
      <c r="B14" s="37"/>
      <c r="C14" s="37" t="s">
        <v>18</v>
      </c>
      <c r="D14" s="38"/>
      <c r="E14" s="37"/>
      <c r="F14" s="39"/>
      <c r="G14" s="39"/>
      <c r="H14" s="39">
        <f>SUM(H9:H13)</f>
        <v>0</v>
      </c>
      <c r="I14" s="40">
        <f>SUM(I9:I13)</f>
        <v>0</v>
      </c>
    </row>
    <row r="15" spans="1:9" ht="22.5" customHeight="1">
      <c r="A15" s="52" t="s">
        <v>38</v>
      </c>
      <c r="B15" s="53"/>
      <c r="C15" s="53"/>
      <c r="D15" s="53"/>
      <c r="E15" s="53"/>
      <c r="F15" s="53"/>
      <c r="G15" s="53"/>
      <c r="H15" s="53"/>
      <c r="I15" s="54"/>
    </row>
    <row r="16" spans="1:9" s="2" customFormat="1" ht="25.5">
      <c r="A16" s="5" t="s">
        <v>3</v>
      </c>
      <c r="B16" s="2" t="s">
        <v>4</v>
      </c>
      <c r="C16" s="2" t="s">
        <v>5</v>
      </c>
      <c r="D16" s="3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2" t="s">
        <v>11</v>
      </c>
    </row>
    <row r="17" spans="1:9" s="26" customFormat="1" ht="38.25">
      <c r="A17" s="23" t="s">
        <v>58</v>
      </c>
      <c r="B17" s="24"/>
      <c r="C17" s="24" t="s">
        <v>59</v>
      </c>
      <c r="D17" s="28">
        <f>545*0.25</f>
        <v>136.25</v>
      </c>
      <c r="E17" s="25" t="s">
        <v>15</v>
      </c>
      <c r="F17" s="27"/>
      <c r="G17" s="27"/>
      <c r="H17" s="27">
        <f aca="true" t="shared" si="0" ref="H17:H22">D17*F17</f>
        <v>0</v>
      </c>
      <c r="I17" s="43">
        <f aca="true" t="shared" si="1" ref="I17:I22">D17*G17</f>
        <v>0</v>
      </c>
    </row>
    <row r="18" spans="1:9" s="26" customFormat="1" ht="38.25">
      <c r="A18" s="23" t="s">
        <v>47</v>
      </c>
      <c r="B18" s="24" t="s">
        <v>30</v>
      </c>
      <c r="C18" s="24" t="s">
        <v>33</v>
      </c>
      <c r="D18" s="25">
        <v>545</v>
      </c>
      <c r="E18" s="25" t="s">
        <v>13</v>
      </c>
      <c r="F18" s="27"/>
      <c r="G18" s="27"/>
      <c r="H18" s="27">
        <f t="shared" si="0"/>
        <v>0</v>
      </c>
      <c r="I18" s="43">
        <f t="shared" si="1"/>
        <v>0</v>
      </c>
    </row>
    <row r="19" spans="1:9" s="26" customFormat="1" ht="38.25">
      <c r="A19" s="23" t="s">
        <v>56</v>
      </c>
      <c r="B19" s="24" t="s">
        <v>32</v>
      </c>
      <c r="C19" s="24" t="s">
        <v>31</v>
      </c>
      <c r="D19" s="25">
        <v>545</v>
      </c>
      <c r="E19" s="25" t="s">
        <v>13</v>
      </c>
      <c r="F19" s="27"/>
      <c r="G19" s="27"/>
      <c r="H19" s="27">
        <f t="shared" si="0"/>
        <v>0</v>
      </c>
      <c r="I19" s="43">
        <f t="shared" si="1"/>
        <v>0</v>
      </c>
    </row>
    <row r="20" spans="1:9" ht="45" customHeight="1">
      <c r="A20" s="23" t="s">
        <v>63</v>
      </c>
      <c r="B20" s="31" t="s">
        <v>35</v>
      </c>
      <c r="C20" s="31" t="s">
        <v>50</v>
      </c>
      <c r="D20" s="41">
        <f>545*0.15</f>
        <v>81.75</v>
      </c>
      <c r="E20" s="41" t="s">
        <v>15</v>
      </c>
      <c r="F20" s="34"/>
      <c r="G20" s="34"/>
      <c r="H20" s="34">
        <f t="shared" si="0"/>
        <v>0</v>
      </c>
      <c r="I20" s="35">
        <f t="shared" si="1"/>
        <v>0</v>
      </c>
    </row>
    <row r="21" spans="1:9" ht="51">
      <c r="A21" s="23" t="s">
        <v>60</v>
      </c>
      <c r="B21" s="24" t="s">
        <v>61</v>
      </c>
      <c r="C21" s="24" t="s">
        <v>62</v>
      </c>
      <c r="D21" s="28">
        <f>155*0.5*0.15*2</f>
        <v>23.25</v>
      </c>
      <c r="E21" s="25" t="s">
        <v>15</v>
      </c>
      <c r="F21" s="27"/>
      <c r="G21" s="27"/>
      <c r="H21" s="27">
        <f t="shared" si="0"/>
        <v>0</v>
      </c>
      <c r="I21" s="43">
        <f t="shared" si="1"/>
        <v>0</v>
      </c>
    </row>
    <row r="22" spans="1:9" ht="20.25" customHeight="1">
      <c r="A22" s="23" t="s">
        <v>64</v>
      </c>
      <c r="B22" s="31" t="s">
        <v>39</v>
      </c>
      <c r="C22" s="31" t="s">
        <v>17</v>
      </c>
      <c r="D22" s="41">
        <f>+D21+D20</f>
        <v>105</v>
      </c>
      <c r="E22" s="41" t="s">
        <v>16</v>
      </c>
      <c r="F22" s="34"/>
      <c r="G22" s="34"/>
      <c r="H22" s="34">
        <f t="shared" si="0"/>
        <v>0</v>
      </c>
      <c r="I22" s="35">
        <f t="shared" si="1"/>
        <v>0</v>
      </c>
    </row>
    <row r="23" spans="1:9" s="21" customFormat="1" ht="33" customHeight="1">
      <c r="A23" s="36"/>
      <c r="B23" s="37"/>
      <c r="C23" s="37" t="s">
        <v>18</v>
      </c>
      <c r="D23" s="38"/>
      <c r="E23" s="37"/>
      <c r="F23" s="39"/>
      <c r="G23" s="39"/>
      <c r="H23" s="39">
        <f>SUM(H17:H22)</f>
        <v>0</v>
      </c>
      <c r="I23" s="40">
        <f>SUM(I17:I22)</f>
        <v>0</v>
      </c>
    </row>
    <row r="24" spans="1:9" ht="22.5" customHeight="1">
      <c r="A24" s="52" t="s">
        <v>41</v>
      </c>
      <c r="B24" s="53"/>
      <c r="C24" s="53"/>
      <c r="D24" s="53"/>
      <c r="E24" s="53"/>
      <c r="F24" s="53"/>
      <c r="G24" s="53"/>
      <c r="H24" s="53"/>
      <c r="I24" s="54"/>
    </row>
    <row r="25" spans="1:9" s="2" customFormat="1" ht="25.5">
      <c r="A25" s="5" t="s">
        <v>3</v>
      </c>
      <c r="B25" s="2" t="s">
        <v>4</v>
      </c>
      <c r="C25" s="2" t="s">
        <v>5</v>
      </c>
      <c r="D25" s="3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2" t="s">
        <v>11</v>
      </c>
    </row>
    <row r="26" spans="1:9" ht="20.25" customHeight="1">
      <c r="A26" s="33">
        <v>1</v>
      </c>
      <c r="B26" s="31" t="s">
        <v>46</v>
      </c>
      <c r="C26" s="31" t="s">
        <v>40</v>
      </c>
      <c r="D26" s="30">
        <v>1</v>
      </c>
      <c r="E26" s="41" t="s">
        <v>28</v>
      </c>
      <c r="F26" s="34"/>
      <c r="G26" s="34"/>
      <c r="H26" s="34">
        <f>D26*F26</f>
        <v>0</v>
      </c>
      <c r="I26" s="35">
        <f>D26*G26</f>
        <v>0</v>
      </c>
    </row>
    <row r="27" spans="1:9" ht="20.25" customHeight="1">
      <c r="A27" s="33" t="s">
        <v>47</v>
      </c>
      <c r="B27" s="31" t="s">
        <v>48</v>
      </c>
      <c r="C27" s="31" t="s">
        <v>49</v>
      </c>
      <c r="D27" s="30">
        <v>1</v>
      </c>
      <c r="E27" s="41" t="s">
        <v>28</v>
      </c>
      <c r="F27" s="34"/>
      <c r="G27" s="34"/>
      <c r="H27" s="34"/>
      <c r="I27" s="35">
        <f>D27*G27</f>
        <v>0</v>
      </c>
    </row>
    <row r="28" spans="1:9" s="21" customFormat="1" ht="33" customHeight="1">
      <c r="A28" s="36"/>
      <c r="B28" s="37"/>
      <c r="C28" s="37" t="s">
        <v>18</v>
      </c>
      <c r="D28" s="38"/>
      <c r="E28" s="37"/>
      <c r="F28" s="39"/>
      <c r="G28" s="39"/>
      <c r="H28" s="39">
        <f>SUM(H26:H27)</f>
        <v>0</v>
      </c>
      <c r="I28" s="40">
        <f>SUM(I26:I27)</f>
        <v>0</v>
      </c>
    </row>
    <row r="29" spans="1:9" s="10" customFormat="1" ht="13.5" customHeight="1">
      <c r="A29" s="44"/>
      <c r="B29" s="45"/>
      <c r="C29" s="45"/>
      <c r="D29" s="46"/>
      <c r="E29" s="45"/>
      <c r="F29" s="47"/>
      <c r="G29" s="47"/>
      <c r="H29" s="47"/>
      <c r="I29" s="48"/>
    </row>
    <row r="30" spans="1:9" ht="15.75">
      <c r="A30" s="55" t="s">
        <v>23</v>
      </c>
      <c r="B30" s="56"/>
      <c r="C30" s="56"/>
      <c r="D30" s="11"/>
      <c r="E30" s="12"/>
      <c r="F30" s="12"/>
      <c r="G30" s="12"/>
      <c r="H30" s="9">
        <f>H23+H14+H28+H6</f>
        <v>0</v>
      </c>
      <c r="I30" s="49">
        <f>I23+I14+I28+I6</f>
        <v>0</v>
      </c>
    </row>
    <row r="32" spans="1:9" s="14" customFormat="1" ht="15.75">
      <c r="A32" s="13"/>
      <c r="C32" s="15" t="s">
        <v>20</v>
      </c>
      <c r="D32" s="16"/>
      <c r="H32" s="15"/>
      <c r="I32" s="17">
        <f>H30+I30</f>
        <v>0</v>
      </c>
    </row>
    <row r="33" spans="1:9" s="14" customFormat="1" ht="15.75">
      <c r="A33" s="13"/>
      <c r="C33" s="15"/>
      <c r="D33" s="16"/>
      <c r="H33" s="15"/>
      <c r="I33" s="17"/>
    </row>
    <row r="34" spans="1:9" s="14" customFormat="1" ht="15.75">
      <c r="A34" s="13"/>
      <c r="C34" s="15" t="s">
        <v>21</v>
      </c>
      <c r="D34" s="16"/>
      <c r="H34" s="15"/>
      <c r="I34" s="17">
        <f>I32*1.27</f>
        <v>0</v>
      </c>
    </row>
    <row r="35" spans="1:4" s="14" customFormat="1" ht="15.75">
      <c r="A35" s="13"/>
      <c r="D35" s="16"/>
    </row>
    <row r="36" spans="1:4" s="14" customFormat="1" ht="15.75">
      <c r="A36" s="13"/>
      <c r="D36" s="16"/>
    </row>
  </sheetData>
  <sheetProtection/>
  <mergeCells count="9">
    <mergeCell ref="A15:I15"/>
    <mergeCell ref="A24:I24"/>
    <mergeCell ref="A30:C30"/>
    <mergeCell ref="A1:C1"/>
    <mergeCell ref="G1:I1"/>
    <mergeCell ref="A2:C2"/>
    <mergeCell ref="G2:I2"/>
    <mergeCell ref="A7:C7"/>
    <mergeCell ref="G7:I7"/>
  </mergeCells>
  <printOptions/>
  <pageMargins left="0.7480314960629921" right="0.7480314960629921" top="0.8267716535433072" bottom="0.4330708661417323" header="0.31496062992125984" footer="0.31496062992125984"/>
  <pageSetup fitToHeight="1" fitToWidth="1" horizontalDpi="600" verticalDpi="600" orientation="portrait" paperSize="9" scale="74" r:id="rId1"/>
  <headerFooter alignWithMargins="0">
    <oddHeader>&amp;C&amp;"Times New Roman,Félkövér"&amp;14Nagykarácsony
Vis Maior esemény okozta károk helyreállítása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zoomScalePageLayoutView="0" workbookViewId="0" topLeftCell="A1">
      <selection activeCell="F26" sqref="F26:G27"/>
    </sheetView>
  </sheetViews>
  <sheetFormatPr defaultColWidth="9.140625" defaultRowHeight="12.75"/>
  <cols>
    <col min="1" max="1" width="4.57421875" style="6" customWidth="1"/>
    <col min="2" max="2" width="16.57421875" style="1" customWidth="1"/>
    <col min="3" max="3" width="36.7109375" style="1" customWidth="1"/>
    <col min="4" max="4" width="7.57421875" style="4" customWidth="1"/>
    <col min="5" max="5" width="6.7109375" style="1" customWidth="1"/>
    <col min="6" max="6" width="9.28125" style="1" bestFit="1" customWidth="1"/>
    <col min="7" max="7" width="11.140625" style="1" bestFit="1" customWidth="1"/>
    <col min="8" max="8" width="12.140625" style="1" bestFit="1" customWidth="1"/>
    <col min="9" max="9" width="15.00390625" style="1" customWidth="1"/>
    <col min="10" max="16384" width="9.140625" style="1" customWidth="1"/>
  </cols>
  <sheetData>
    <row r="1" spans="1:9" ht="24" customHeight="1">
      <c r="A1" s="57" t="s">
        <v>69</v>
      </c>
      <c r="B1" s="58"/>
      <c r="C1" s="58"/>
      <c r="D1" s="30"/>
      <c r="E1" s="31"/>
      <c r="F1" s="31"/>
      <c r="G1" s="59"/>
      <c r="H1" s="59"/>
      <c r="I1" s="60"/>
    </row>
    <row r="2" spans="1:9" ht="24" customHeight="1">
      <c r="A2" s="57" t="s">
        <v>42</v>
      </c>
      <c r="B2" s="58"/>
      <c r="C2" s="58"/>
      <c r="D2" s="30"/>
      <c r="E2" s="31"/>
      <c r="F2" s="31"/>
      <c r="G2" s="59"/>
      <c r="H2" s="59"/>
      <c r="I2" s="60"/>
    </row>
    <row r="3" spans="1:9" ht="25.5">
      <c r="A3" s="5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2" t="s">
        <v>11</v>
      </c>
    </row>
    <row r="4" spans="1:9" ht="22.5" customHeight="1">
      <c r="A4" s="33">
        <v>1</v>
      </c>
      <c r="B4" s="31" t="s">
        <v>44</v>
      </c>
      <c r="C4" s="31" t="s">
        <v>45</v>
      </c>
      <c r="D4" s="30">
        <v>1</v>
      </c>
      <c r="E4" s="31" t="s">
        <v>43</v>
      </c>
      <c r="F4" s="34"/>
      <c r="G4" s="34"/>
      <c r="H4" s="34">
        <f>D4*F4</f>
        <v>0</v>
      </c>
      <c r="I4" s="35">
        <f>D4*G4</f>
        <v>0</v>
      </c>
    </row>
    <row r="5" spans="1:9" ht="22.5" customHeight="1">
      <c r="A5" s="33">
        <v>1</v>
      </c>
      <c r="B5" s="31" t="s">
        <v>51</v>
      </c>
      <c r="C5" s="31" t="s">
        <v>52</v>
      </c>
      <c r="D5" s="30">
        <v>1</v>
      </c>
      <c r="E5" s="31" t="s">
        <v>43</v>
      </c>
      <c r="F5" s="34"/>
      <c r="G5" s="34"/>
      <c r="H5" s="34">
        <f>D5*F5</f>
        <v>0</v>
      </c>
      <c r="I5" s="35">
        <f>D5*G5</f>
        <v>0</v>
      </c>
    </row>
    <row r="6" spans="1:9" s="21" customFormat="1" ht="33" customHeight="1">
      <c r="A6" s="36"/>
      <c r="B6" s="37"/>
      <c r="C6" s="37" t="s">
        <v>18</v>
      </c>
      <c r="D6" s="38"/>
      <c r="E6" s="37"/>
      <c r="F6" s="39"/>
      <c r="G6" s="39"/>
      <c r="H6" s="39">
        <f>SUM(H4:H5)</f>
        <v>0</v>
      </c>
      <c r="I6" s="39">
        <f>SUM(I4:I5)</f>
        <v>0</v>
      </c>
    </row>
    <row r="7" spans="1:9" ht="24" customHeight="1">
      <c r="A7" s="57" t="s">
        <v>22</v>
      </c>
      <c r="B7" s="58"/>
      <c r="C7" s="58"/>
      <c r="D7" s="30"/>
      <c r="E7" s="31"/>
      <c r="F7" s="31"/>
      <c r="G7" s="59"/>
      <c r="H7" s="59"/>
      <c r="I7" s="60"/>
    </row>
    <row r="8" spans="1:9" s="2" customFormat="1" ht="25.5">
      <c r="A8" s="5" t="s">
        <v>3</v>
      </c>
      <c r="B8" s="2" t="s">
        <v>4</v>
      </c>
      <c r="C8" s="2" t="s">
        <v>5</v>
      </c>
      <c r="D8" s="29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2" t="s">
        <v>11</v>
      </c>
    </row>
    <row r="9" spans="1:9" ht="42.75" customHeight="1">
      <c r="A9" s="33">
        <v>1</v>
      </c>
      <c r="B9" s="31" t="s">
        <v>29</v>
      </c>
      <c r="C9" s="31" t="s">
        <v>12</v>
      </c>
      <c r="D9" s="41">
        <v>27</v>
      </c>
      <c r="E9" s="31" t="s">
        <v>36</v>
      </c>
      <c r="F9" s="34"/>
      <c r="G9" s="34"/>
      <c r="H9" s="34">
        <f>D9*F9</f>
        <v>0</v>
      </c>
      <c r="I9" s="35">
        <f>D9*G9</f>
        <v>0</v>
      </c>
    </row>
    <row r="10" spans="1:9" ht="42.75" customHeight="1">
      <c r="A10" s="23" t="s">
        <v>47</v>
      </c>
      <c r="B10" s="24"/>
      <c r="C10" s="24" t="s">
        <v>55</v>
      </c>
      <c r="D10" s="28">
        <f>150*3</f>
        <v>450</v>
      </c>
      <c r="E10" s="25" t="s">
        <v>13</v>
      </c>
      <c r="F10" s="22"/>
      <c r="G10" s="22"/>
      <c r="H10" s="22">
        <f>D10*F10</f>
        <v>0</v>
      </c>
      <c r="I10" s="42">
        <f>D10*G10</f>
        <v>0</v>
      </c>
    </row>
    <row r="11" spans="1:9" ht="42.75" customHeight="1">
      <c r="A11" s="23" t="s">
        <v>56</v>
      </c>
      <c r="B11" s="24"/>
      <c r="C11" s="24" t="s">
        <v>57</v>
      </c>
      <c r="D11" s="28">
        <f>150*2</f>
        <v>300</v>
      </c>
      <c r="E11" s="25" t="s">
        <v>13</v>
      </c>
      <c r="F11" s="22"/>
      <c r="G11" s="22"/>
      <c r="H11" s="22">
        <f>D11*F11</f>
        <v>0</v>
      </c>
      <c r="I11" s="42">
        <f>D11*G11</f>
        <v>0</v>
      </c>
    </row>
    <row r="12" spans="1:9" ht="51">
      <c r="A12" s="33">
        <v>4</v>
      </c>
      <c r="B12" s="31" t="s">
        <v>34</v>
      </c>
      <c r="C12" s="31" t="s">
        <v>54</v>
      </c>
      <c r="D12" s="41">
        <v>11</v>
      </c>
      <c r="E12" s="31" t="s">
        <v>14</v>
      </c>
      <c r="F12" s="34"/>
      <c r="G12" s="34"/>
      <c r="H12" s="34">
        <f>D12*F12</f>
        <v>0</v>
      </c>
      <c r="I12" s="35">
        <f>D12*G12</f>
        <v>0</v>
      </c>
    </row>
    <row r="13" spans="1:9" ht="57.75" customHeight="1">
      <c r="A13" s="33">
        <v>5</v>
      </c>
      <c r="B13" s="31" t="s">
        <v>37</v>
      </c>
      <c r="C13" s="31" t="s">
        <v>53</v>
      </c>
      <c r="D13" s="41">
        <v>11</v>
      </c>
      <c r="E13" s="31" t="s">
        <v>14</v>
      </c>
      <c r="F13" s="34"/>
      <c r="G13" s="34"/>
      <c r="H13" s="34">
        <f>D13*F13</f>
        <v>0</v>
      </c>
      <c r="I13" s="35">
        <f>D13*G13</f>
        <v>0</v>
      </c>
    </row>
    <row r="14" spans="1:9" s="21" customFormat="1" ht="33" customHeight="1">
      <c r="A14" s="36"/>
      <c r="B14" s="37"/>
      <c r="C14" s="37" t="s">
        <v>18</v>
      </c>
      <c r="D14" s="38"/>
      <c r="E14" s="37"/>
      <c r="F14" s="39"/>
      <c r="G14" s="39"/>
      <c r="H14" s="39">
        <f>SUM(H9:H13)</f>
        <v>0</v>
      </c>
      <c r="I14" s="40">
        <f>SUM(I9:I13)</f>
        <v>0</v>
      </c>
    </row>
    <row r="15" spans="1:9" ht="22.5" customHeight="1">
      <c r="A15" s="52" t="s">
        <v>38</v>
      </c>
      <c r="B15" s="53"/>
      <c r="C15" s="53"/>
      <c r="D15" s="53"/>
      <c r="E15" s="53"/>
      <c r="F15" s="53"/>
      <c r="G15" s="53"/>
      <c r="H15" s="53"/>
      <c r="I15" s="54"/>
    </row>
    <row r="16" spans="1:9" s="2" customFormat="1" ht="25.5">
      <c r="A16" s="5" t="s">
        <v>3</v>
      </c>
      <c r="B16" s="2" t="s">
        <v>4</v>
      </c>
      <c r="C16" s="2" t="s">
        <v>5</v>
      </c>
      <c r="D16" s="3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2" t="s">
        <v>11</v>
      </c>
    </row>
    <row r="17" spans="1:9" s="26" customFormat="1" ht="38.25">
      <c r="A17" s="23" t="s">
        <v>58</v>
      </c>
      <c r="B17" s="24"/>
      <c r="C17" s="24" t="s">
        <v>59</v>
      </c>
      <c r="D17" s="28">
        <f>450*0.25</f>
        <v>112.5</v>
      </c>
      <c r="E17" s="25" t="s">
        <v>15</v>
      </c>
      <c r="F17" s="27"/>
      <c r="G17" s="27"/>
      <c r="H17" s="27">
        <f aca="true" t="shared" si="0" ref="H17:H22">D17*F17</f>
        <v>0</v>
      </c>
      <c r="I17" s="43">
        <f aca="true" t="shared" si="1" ref="I17:I22">D17*G17</f>
        <v>0</v>
      </c>
    </row>
    <row r="18" spans="1:9" s="26" customFormat="1" ht="38.25">
      <c r="A18" s="23" t="s">
        <v>47</v>
      </c>
      <c r="B18" s="24" t="s">
        <v>30</v>
      </c>
      <c r="C18" s="24" t="s">
        <v>33</v>
      </c>
      <c r="D18" s="25">
        <v>450</v>
      </c>
      <c r="E18" s="25" t="s">
        <v>13</v>
      </c>
      <c r="F18" s="27"/>
      <c r="G18" s="27"/>
      <c r="H18" s="27">
        <f t="shared" si="0"/>
        <v>0</v>
      </c>
      <c r="I18" s="43">
        <f t="shared" si="1"/>
        <v>0</v>
      </c>
    </row>
    <row r="19" spans="1:9" s="26" customFormat="1" ht="38.25">
      <c r="A19" s="23" t="s">
        <v>56</v>
      </c>
      <c r="B19" s="24" t="s">
        <v>32</v>
      </c>
      <c r="C19" s="24" t="s">
        <v>31</v>
      </c>
      <c r="D19" s="25">
        <v>450</v>
      </c>
      <c r="E19" s="25" t="s">
        <v>13</v>
      </c>
      <c r="F19" s="27"/>
      <c r="G19" s="27"/>
      <c r="H19" s="27">
        <f t="shared" si="0"/>
        <v>0</v>
      </c>
      <c r="I19" s="43">
        <f t="shared" si="1"/>
        <v>0</v>
      </c>
    </row>
    <row r="20" spans="1:9" ht="45" customHeight="1">
      <c r="A20" s="23" t="s">
        <v>63</v>
      </c>
      <c r="B20" s="31" t="s">
        <v>35</v>
      </c>
      <c r="C20" s="31" t="s">
        <v>50</v>
      </c>
      <c r="D20" s="41">
        <f>450*0.15</f>
        <v>67.5</v>
      </c>
      <c r="E20" s="41" t="s">
        <v>15</v>
      </c>
      <c r="F20" s="34"/>
      <c r="G20" s="34"/>
      <c r="H20" s="34">
        <f t="shared" si="0"/>
        <v>0</v>
      </c>
      <c r="I20" s="35">
        <f t="shared" si="1"/>
        <v>0</v>
      </c>
    </row>
    <row r="21" spans="1:9" ht="51">
      <c r="A21" s="23" t="s">
        <v>60</v>
      </c>
      <c r="B21" s="24" t="s">
        <v>61</v>
      </c>
      <c r="C21" s="24" t="s">
        <v>62</v>
      </c>
      <c r="D21" s="28">
        <f>150*0.5*0.15*2</f>
        <v>22.5</v>
      </c>
      <c r="E21" s="25" t="s">
        <v>15</v>
      </c>
      <c r="F21" s="27"/>
      <c r="G21" s="27"/>
      <c r="H21" s="27">
        <f t="shared" si="0"/>
        <v>0</v>
      </c>
      <c r="I21" s="43">
        <f t="shared" si="1"/>
        <v>0</v>
      </c>
    </row>
    <row r="22" spans="1:9" ht="20.25" customHeight="1">
      <c r="A22" s="23" t="s">
        <v>64</v>
      </c>
      <c r="B22" s="31" t="s">
        <v>39</v>
      </c>
      <c r="C22" s="31" t="s">
        <v>17</v>
      </c>
      <c r="D22" s="41">
        <f>+D21+D20</f>
        <v>90</v>
      </c>
      <c r="E22" s="41" t="s">
        <v>16</v>
      </c>
      <c r="F22" s="34"/>
      <c r="G22" s="34"/>
      <c r="H22" s="34">
        <f t="shared" si="0"/>
        <v>0</v>
      </c>
      <c r="I22" s="35">
        <f t="shared" si="1"/>
        <v>0</v>
      </c>
    </row>
    <row r="23" spans="1:9" s="21" customFormat="1" ht="33" customHeight="1">
      <c r="A23" s="36"/>
      <c r="B23" s="37"/>
      <c r="C23" s="37" t="s">
        <v>18</v>
      </c>
      <c r="D23" s="38"/>
      <c r="E23" s="37"/>
      <c r="F23" s="39"/>
      <c r="G23" s="39"/>
      <c r="H23" s="39">
        <f>SUM(H17:H22)</f>
        <v>0</v>
      </c>
      <c r="I23" s="40">
        <f>SUM(I17:I22)</f>
        <v>0</v>
      </c>
    </row>
    <row r="24" spans="1:9" ht="22.5" customHeight="1">
      <c r="A24" s="52" t="s">
        <v>41</v>
      </c>
      <c r="B24" s="53"/>
      <c r="C24" s="53"/>
      <c r="D24" s="53"/>
      <c r="E24" s="53"/>
      <c r="F24" s="53"/>
      <c r="G24" s="53"/>
      <c r="H24" s="53"/>
      <c r="I24" s="54"/>
    </row>
    <row r="25" spans="1:9" s="2" customFormat="1" ht="25.5">
      <c r="A25" s="5" t="s">
        <v>3</v>
      </c>
      <c r="B25" s="2" t="s">
        <v>4</v>
      </c>
      <c r="C25" s="2" t="s">
        <v>5</v>
      </c>
      <c r="D25" s="3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2" t="s">
        <v>11</v>
      </c>
    </row>
    <row r="26" spans="1:9" ht="20.25" customHeight="1">
      <c r="A26" s="33">
        <v>1</v>
      </c>
      <c r="B26" s="31" t="s">
        <v>46</v>
      </c>
      <c r="C26" s="31" t="s">
        <v>40</v>
      </c>
      <c r="D26" s="30">
        <v>1</v>
      </c>
      <c r="E26" s="41" t="s">
        <v>28</v>
      </c>
      <c r="F26" s="34"/>
      <c r="G26" s="34"/>
      <c r="H26" s="34">
        <f>D26*F26</f>
        <v>0</v>
      </c>
      <c r="I26" s="35">
        <f>D26*G26</f>
        <v>0</v>
      </c>
    </row>
    <row r="27" spans="1:9" ht="20.25" customHeight="1">
      <c r="A27" s="33" t="s">
        <v>47</v>
      </c>
      <c r="B27" s="31" t="s">
        <v>48</v>
      </c>
      <c r="C27" s="31" t="s">
        <v>49</v>
      </c>
      <c r="D27" s="30">
        <v>1</v>
      </c>
      <c r="E27" s="41" t="s">
        <v>28</v>
      </c>
      <c r="F27" s="34"/>
      <c r="G27" s="34"/>
      <c r="H27" s="34"/>
      <c r="I27" s="35">
        <f>D27*G27</f>
        <v>0</v>
      </c>
    </row>
    <row r="28" spans="1:9" s="21" customFormat="1" ht="33" customHeight="1">
      <c r="A28" s="36"/>
      <c r="B28" s="37"/>
      <c r="C28" s="37" t="s">
        <v>18</v>
      </c>
      <c r="D28" s="38"/>
      <c r="E28" s="37"/>
      <c r="F28" s="39"/>
      <c r="G28" s="39"/>
      <c r="H28" s="39">
        <f>SUM(H26:H27)</f>
        <v>0</v>
      </c>
      <c r="I28" s="40">
        <f>SUM(I26:I27)</f>
        <v>0</v>
      </c>
    </row>
    <row r="29" spans="1:9" s="10" customFormat="1" ht="13.5" customHeight="1">
      <c r="A29" s="44"/>
      <c r="B29" s="45"/>
      <c r="C29" s="45"/>
      <c r="D29" s="46"/>
      <c r="E29" s="45"/>
      <c r="F29" s="47"/>
      <c r="G29" s="47"/>
      <c r="H29" s="47"/>
      <c r="I29" s="48"/>
    </row>
    <row r="30" spans="1:9" ht="15.75">
      <c r="A30" s="55" t="s">
        <v>23</v>
      </c>
      <c r="B30" s="56"/>
      <c r="C30" s="56"/>
      <c r="D30" s="11"/>
      <c r="E30" s="12"/>
      <c r="F30" s="12"/>
      <c r="G30" s="12"/>
      <c r="H30" s="9">
        <f>H23+H14+H28+H6</f>
        <v>0</v>
      </c>
      <c r="I30" s="49">
        <f>I23+I14+I28+I6</f>
        <v>0</v>
      </c>
    </row>
    <row r="32" spans="1:9" s="14" customFormat="1" ht="15.75">
      <c r="A32" s="13"/>
      <c r="C32" s="15" t="s">
        <v>20</v>
      </c>
      <c r="D32" s="16"/>
      <c r="H32" s="15"/>
      <c r="I32" s="17">
        <f>H30+I30</f>
        <v>0</v>
      </c>
    </row>
    <row r="33" spans="1:9" s="14" customFormat="1" ht="15.75">
      <c r="A33" s="13"/>
      <c r="C33" s="15"/>
      <c r="D33" s="16"/>
      <c r="H33" s="15"/>
      <c r="I33" s="17"/>
    </row>
    <row r="34" spans="1:9" s="14" customFormat="1" ht="15.75">
      <c r="A34" s="13"/>
      <c r="C34" s="15" t="s">
        <v>21</v>
      </c>
      <c r="D34" s="16"/>
      <c r="H34" s="15"/>
      <c r="I34" s="17">
        <f>I32*1.27</f>
        <v>0</v>
      </c>
    </row>
    <row r="35" spans="1:4" s="14" customFormat="1" ht="15.75">
      <c r="A35" s="13"/>
      <c r="D35" s="16"/>
    </row>
    <row r="36" spans="1:4" s="14" customFormat="1" ht="15.75">
      <c r="A36" s="13"/>
      <c r="D36" s="16"/>
    </row>
  </sheetData>
  <sheetProtection/>
  <mergeCells count="9">
    <mergeCell ref="A15:I15"/>
    <mergeCell ref="A24:I24"/>
    <mergeCell ref="A30:C30"/>
    <mergeCell ref="A1:C1"/>
    <mergeCell ref="G1:I1"/>
    <mergeCell ref="A2:C2"/>
    <mergeCell ref="G2:I2"/>
    <mergeCell ref="A7:C7"/>
    <mergeCell ref="G7:I7"/>
  </mergeCells>
  <printOptions/>
  <pageMargins left="0.7480314960629921" right="0.7480314960629921" top="0.8267716535433072" bottom="0.4330708661417323" header="0.31496062992125984" footer="0.31496062992125984"/>
  <pageSetup fitToHeight="1" fitToWidth="1" horizontalDpi="600" verticalDpi="600" orientation="portrait" paperSize="9" scale="72" r:id="rId1"/>
  <headerFooter alignWithMargins="0">
    <oddHeader>&amp;C&amp;"Times New Roman,Félkövér"&amp;14Nagykarácsony
Vis Maior esemény okozta károk helyreállítása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2017-09-13T12:11:12Z</dcterms:created>
  <dcterms:modified xsi:type="dcterms:W3CDTF">2017-09-13T12:11:17Z</dcterms:modified>
  <cp:category/>
  <cp:version/>
  <cp:contentType/>
  <cp:contentStatus/>
</cp:coreProperties>
</file>